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10035" windowHeight="4005"/>
  </bookViews>
  <sheets>
    <sheet name="WEAI" sheetId="2" r:id="rId1"/>
    <sheet name="5DE Decomposition" sheetId="4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D33" i="2" l="1"/>
  <c r="E27" i="2"/>
  <c r="D32" i="2" l="1"/>
  <c r="D27" i="2"/>
  <c r="G1" i="4" l="1"/>
  <c r="E1" i="4"/>
  <c r="F1" i="4"/>
  <c r="D1" i="4"/>
  <c r="H1" i="4"/>
  <c r="I1" i="4"/>
  <c r="J1" i="4"/>
  <c r="K1" i="4"/>
  <c r="C1" i="4"/>
  <c r="B1" i="4"/>
  <c r="B49" i="2" l="1"/>
  <c r="B32" i="2"/>
  <c r="B15" i="2"/>
  <c r="B47" i="2"/>
  <c r="B50" i="2" s="1"/>
  <c r="B30" i="2"/>
  <c r="B33" i="2" s="1"/>
  <c r="B13" i="2"/>
  <c r="B16" i="2" s="1"/>
  <c r="C10" i="2" l="1"/>
  <c r="B10" i="2"/>
  <c r="J46" i="4"/>
  <c r="H46" i="4"/>
  <c r="G46" i="4"/>
  <c r="D46" i="4"/>
  <c r="B46" i="4"/>
  <c r="K45" i="4"/>
  <c r="J45" i="4"/>
  <c r="I45" i="4"/>
  <c r="H45" i="4"/>
  <c r="G45" i="4"/>
  <c r="F45" i="4"/>
  <c r="E45" i="4"/>
  <c r="D45" i="4"/>
  <c r="C45" i="4"/>
  <c r="B45" i="4"/>
  <c r="J41" i="4"/>
  <c r="H41" i="4"/>
  <c r="G41" i="4"/>
  <c r="D41" i="4"/>
  <c r="B41" i="4"/>
  <c r="K40" i="4"/>
  <c r="J40" i="4"/>
  <c r="I40" i="4"/>
  <c r="H40" i="4"/>
  <c r="G40" i="4"/>
  <c r="F40" i="4"/>
  <c r="E40" i="4"/>
  <c r="D40" i="4"/>
  <c r="C40" i="4"/>
  <c r="B40" i="4"/>
  <c r="J31" i="4"/>
  <c r="H31" i="4"/>
  <c r="G31" i="4"/>
  <c r="D31" i="4"/>
  <c r="B31" i="4"/>
  <c r="K30" i="4"/>
  <c r="J30" i="4"/>
  <c r="I30" i="4"/>
  <c r="H30" i="4"/>
  <c r="G30" i="4"/>
  <c r="F30" i="4"/>
  <c r="E30" i="4"/>
  <c r="D30" i="4"/>
  <c r="C30" i="4"/>
  <c r="B30" i="4"/>
  <c r="J26" i="4"/>
  <c r="H26" i="4"/>
  <c r="G26" i="4"/>
  <c r="D26" i="4"/>
  <c r="B26" i="4"/>
  <c r="K25" i="4"/>
  <c r="J25" i="4"/>
  <c r="I25" i="4"/>
  <c r="H25" i="4"/>
  <c r="G25" i="4"/>
  <c r="F25" i="4"/>
  <c r="E25" i="4"/>
  <c r="D25" i="4"/>
  <c r="C25" i="4"/>
  <c r="B25" i="4"/>
  <c r="J16" i="4"/>
  <c r="H16" i="4"/>
  <c r="G16" i="4"/>
  <c r="D16" i="4"/>
  <c r="B16" i="4"/>
  <c r="K15" i="4"/>
  <c r="J15" i="4"/>
  <c r="I15" i="4"/>
  <c r="H15" i="4"/>
  <c r="G15" i="4"/>
  <c r="F15" i="4"/>
  <c r="E15" i="4"/>
  <c r="D15" i="4"/>
  <c r="C15" i="4"/>
  <c r="B15" i="4"/>
  <c r="J11" i="4"/>
  <c r="H11" i="4"/>
  <c r="G11" i="4"/>
  <c r="D11" i="4"/>
  <c r="B11" i="4"/>
  <c r="K10" i="4"/>
  <c r="J10" i="4"/>
  <c r="I10" i="4"/>
  <c r="H10" i="4"/>
  <c r="G10" i="4"/>
  <c r="F10" i="4"/>
  <c r="E10" i="4"/>
  <c r="D10" i="4"/>
  <c r="C10" i="4"/>
  <c r="B10" i="4"/>
</calcChain>
</file>

<file path=xl/comments1.xml><?xml version="1.0" encoding="utf-8"?>
<comments xmlns="http://schemas.openxmlformats.org/spreadsheetml/2006/main">
  <authors>
    <author>Malapit, Hazel (IFPRI)</author>
  </authors>
  <commentList>
    <comment ref="B5" authorId="0">
      <text>
        <r>
          <rPr>
            <b/>
            <sz val="9"/>
            <color indexed="81"/>
            <rFont val="Tahoma"/>
            <charset val="1"/>
          </rPr>
          <t>Malapit, Hazel (IFPRI):</t>
        </r>
        <r>
          <rPr>
            <sz val="9"/>
            <color indexed="81"/>
            <rFont val="Tahoma"/>
            <charset val="1"/>
          </rPr>
          <t xml:space="preserve">
This column of results (H, A, M0 &amp; EA) for cutoff k=20 is obtained using the following code:
File: Calculating-the-WEAI.do
For women, Line: 302
   Code: browse H_20p A_20p M0_20p EA_20p if gender==2
For men, Line: 303
   Code: browse H_20p A_20p M0_20p EA_20p if gender==1
NOTE: the 5DE Index (1-M0) is called EA_20p in the do files.</t>
        </r>
      </text>
    </comment>
    <comment ref="A8" authorId="0">
      <text>
        <r>
          <rPr>
            <b/>
            <sz val="9"/>
            <color indexed="81"/>
            <rFont val="Tahoma"/>
            <family val="2"/>
          </rPr>
          <t>Malapit, Hazel (IFPRI):</t>
        </r>
        <r>
          <rPr>
            <sz val="9"/>
            <color indexed="81"/>
            <rFont val="Tahoma"/>
            <family val="2"/>
          </rPr>
          <t xml:space="preserve">
Called EA_20p in the do files</t>
        </r>
      </text>
    </comment>
    <comment ref="B11" authorId="0">
      <text>
        <r>
          <rPr>
            <b/>
            <sz val="9"/>
            <color indexed="81"/>
            <rFont val="Tahoma"/>
            <family val="2"/>
          </rPr>
          <t>Malapit, Hazel (IFPRI):</t>
        </r>
        <r>
          <rPr>
            <sz val="9"/>
            <color indexed="81"/>
            <rFont val="Tahoma"/>
            <family val="2"/>
          </rPr>
          <t xml:space="preserve">
This column of results (H_GPI, ci_average &amp; GPI) is obtained (for women only) using the following code:
File: Calculating-the-WEAI.do
Line: 470
Code: bys country: sum H_GPI ci_average P1 GPI
NOTE: the average empowerment gap (I_GPI) is called ci_average in the do files; P1 = H_GPI * ci_average; GPI = 1- P1</t>
        </r>
      </text>
    </comment>
    <comment ref="A12" authorId="0">
      <text>
        <r>
          <rPr>
            <b/>
            <sz val="9"/>
            <color indexed="81"/>
            <rFont val="Tahoma"/>
            <family val="2"/>
          </rPr>
          <t>Malapit, Hazel (IFPRI):</t>
        </r>
        <r>
          <rPr>
            <sz val="9"/>
            <color indexed="81"/>
            <rFont val="Tahoma"/>
            <family val="2"/>
          </rPr>
          <t xml:space="preserve">
Called ci_average in the do files</t>
        </r>
      </text>
    </comment>
    <comment ref="D26" authorId="0">
      <text>
        <r>
          <rPr>
            <b/>
            <sz val="9"/>
            <color indexed="81"/>
            <rFont val="Tahoma"/>
            <charset val="1"/>
          </rPr>
          <t>Malapit, Hazel (IFPRI):</t>
        </r>
        <r>
          <rPr>
            <sz val="9"/>
            <color indexed="81"/>
            <rFont val="Tahoma"/>
            <charset val="1"/>
          </rPr>
          <t xml:space="preserve">
No. of obs = sample_r_after
% of data used = sample_r_after / sample_r_before
Data file: individual_indices_`c'.dta
Code: bys a05: su sample_r_before sample_r_after
</t>
        </r>
      </text>
    </comment>
    <comment ref="D32" authorId="0">
      <text>
        <r>
          <rPr>
            <b/>
            <sz val="9"/>
            <color indexed="81"/>
            <rFont val="Tahoma"/>
            <charset val="1"/>
          </rPr>
          <t>Malapit, Hazel (IFPRI):</t>
        </r>
        <r>
          <rPr>
            <sz val="9"/>
            <color indexed="81"/>
            <rFont val="Tahoma"/>
            <charset val="1"/>
          </rPr>
          <t xml:space="preserve">
No of women whose data is used in GPI (187 for drop; 204 for no drop) is obtained using the following code:
File: Calculating-the-WEAI.do
Line: 472
Code: bys country: tab women_n</t>
        </r>
      </text>
    </comment>
  </commentList>
</comments>
</file>

<file path=xl/comments2.xml><?xml version="1.0" encoding="utf-8"?>
<comments xmlns="http://schemas.openxmlformats.org/spreadsheetml/2006/main">
  <authors>
    <author>Malapit, Hazel (IFPRI)</author>
  </authors>
  <commentList>
    <comment ref="A8" authorId="0">
      <text>
        <r>
          <rPr>
            <b/>
            <sz val="9"/>
            <color indexed="81"/>
            <rFont val="Tahoma"/>
            <charset val="1"/>
          </rPr>
          <t>Malapit, Hazel (IFPRI):</t>
        </r>
        <r>
          <rPr>
            <sz val="9"/>
            <color indexed="81"/>
            <rFont val="Tahoma"/>
            <charset val="1"/>
          </rPr>
          <t xml:space="preserve">
This row is obtained using the following Stata code:
File: Calculating-the-WEAI.do
Line: 305
Code: browse *_CH_20p if gender==2 
</t>
        </r>
      </text>
    </comment>
    <comment ref="A9" authorId="0">
      <text>
        <r>
          <rPr>
            <b/>
            <sz val="9"/>
            <color indexed="81"/>
            <rFont val="Tahoma"/>
            <charset val="1"/>
          </rPr>
          <t>Malapit, Hazel (IFPRI):</t>
        </r>
        <r>
          <rPr>
            <sz val="9"/>
            <color indexed="81"/>
            <rFont val="Tahoma"/>
            <charset val="1"/>
          </rPr>
          <t xml:space="preserve">
This row is obtained using the following Stata code:
File: Calculating-the-WEAI.do
Line: 306
Code:browse *cont_20_DAI if gender==2 </t>
        </r>
      </text>
    </comment>
    <comment ref="A10" authorId="0">
      <text>
        <r>
          <rPr>
            <b/>
            <sz val="9"/>
            <color indexed="81"/>
            <rFont val="Tahoma"/>
            <charset val="1"/>
          </rPr>
          <t>Malapit, Hazel (IFPRI):</t>
        </r>
        <r>
          <rPr>
            <sz val="9"/>
            <color indexed="81"/>
            <rFont val="Tahoma"/>
            <charset val="1"/>
          </rPr>
          <t xml:space="preserve">
This is the absolute contribution is obtained by multiplying the censored headcount with the indicator weight.
For example: 
B10 = B8/B1</t>
        </r>
      </text>
    </comment>
    <comment ref="K10" authorId="0">
      <text>
        <r>
          <rPr>
            <b/>
            <sz val="9"/>
            <color indexed="81"/>
            <rFont val="Tahoma"/>
            <family val="2"/>
          </rPr>
          <t>Malapit, Hazel (IFPRI):</t>
        </r>
        <r>
          <rPr>
            <sz val="9"/>
            <color indexed="81"/>
            <rFont val="Tahoma"/>
            <family val="2"/>
          </rPr>
          <t xml:space="preserve">
The chart stacks the absolute contributions of all the indicators; the height of the bar is the M0 score for women (men)</t>
        </r>
      </text>
    </comment>
  </commentList>
</comments>
</file>

<file path=xl/sharedStrings.xml><?xml version="1.0" encoding="utf-8"?>
<sst xmlns="http://schemas.openxmlformats.org/spreadsheetml/2006/main" count="153" uniqueCount="68">
  <si>
    <t>Uganda</t>
  </si>
  <si>
    <t>Women</t>
  </si>
  <si>
    <t>Men</t>
  </si>
  <si>
    <t>Disempowered Headcount (H)</t>
  </si>
  <si>
    <t>Average Inadequacy Score (A)</t>
  </si>
  <si>
    <t>Disempowerment Index (M0)</t>
  </si>
  <si>
    <t>Number of observations</t>
  </si>
  <si>
    <t>% of Data Used</t>
  </si>
  <si>
    <t>5DE Index (1-M0)</t>
  </si>
  <si>
    <t>Southwestern Bangladesh</t>
  </si>
  <si>
    <t>Western Highlands Guatemala</t>
  </si>
  <si>
    <t>Statistics</t>
  </si>
  <si>
    <t>Production</t>
  </si>
  <si>
    <t>Resources</t>
  </si>
  <si>
    <t>Income</t>
  </si>
  <si>
    <t>Leadership</t>
  </si>
  <si>
    <t>Time</t>
  </si>
  <si>
    <t>Input in productive decisions</t>
  </si>
  <si>
    <t>Autonomy in production</t>
  </si>
  <si>
    <t>Ownership of assets</t>
  </si>
  <si>
    <t>Purchase, sale, or transfer of assets</t>
  </si>
  <si>
    <t>Access to and decisions on credit</t>
  </si>
  <si>
    <t>Control over use of income</t>
  </si>
  <si>
    <t>Group member</t>
  </si>
  <si>
    <t>Speaking in public</t>
  </si>
  <si>
    <t>Work burden</t>
  </si>
  <si>
    <t>Leisure time</t>
  </si>
  <si>
    <t>Censored headcount</t>
  </si>
  <si>
    <t>% Contribution</t>
  </si>
  <si>
    <t>% Contr. by dimension</t>
  </si>
  <si>
    <t>Contribution</t>
  </si>
  <si>
    <t>WOMEN</t>
  </si>
  <si>
    <t>MEN</t>
  </si>
  <si>
    <t>Workload</t>
  </si>
  <si>
    <t xml:space="preserve">Leisure </t>
  </si>
  <si>
    <r>
      <t>% of women with no gender parity (H</t>
    </r>
    <r>
      <rPr>
        <b/>
        <vertAlign val="subscript"/>
        <sz val="11"/>
        <color theme="1"/>
        <rFont val="Calibri"/>
        <family val="2"/>
        <scheme val="minor"/>
      </rPr>
      <t>GPI</t>
    </r>
    <r>
      <rPr>
        <b/>
        <sz val="11"/>
        <color theme="1"/>
        <rFont val="Calibri"/>
        <family val="2"/>
        <scheme val="minor"/>
      </rPr>
      <t>)</t>
    </r>
  </si>
  <si>
    <r>
      <t>Average Empowerment Gap (I</t>
    </r>
    <r>
      <rPr>
        <b/>
        <vertAlign val="subscript"/>
        <sz val="11"/>
        <color theme="1"/>
        <rFont val="Calibri"/>
        <family val="2"/>
        <scheme val="minor"/>
      </rPr>
      <t>GPI</t>
    </r>
    <r>
      <rPr>
        <b/>
        <sz val="11"/>
        <color theme="1"/>
        <rFont val="Calibri"/>
        <family val="2"/>
        <scheme val="minor"/>
      </rPr>
      <t>)</t>
    </r>
  </si>
  <si>
    <t>GPI</t>
  </si>
  <si>
    <t>WEAI</t>
  </si>
  <si>
    <t>Indexes</t>
  </si>
  <si>
    <t>Table 9.1: Bangladesh pilot WEAI</t>
  </si>
  <si>
    <t>No. of observations</t>
  </si>
  <si>
    <t>No. of women in dual households</t>
  </si>
  <si>
    <t>% of Data used</t>
  </si>
  <si>
    <t xml:space="preserve">Table 9.6: Uganda 5DE Decomposed by Dimension and Indicator </t>
  </si>
  <si>
    <t>Table 9.2: Guatemala pilot WEAI</t>
  </si>
  <si>
    <t>Table 9.3: Uganda pilot WEAI</t>
  </si>
  <si>
    <t xml:space="preserve">Table 9.4: Bangladesh 5DE Decomposed by Dimension and Indicator </t>
  </si>
  <si>
    <t xml:space="preserve">Table 9.5: Guatemala 5DE Decomposed by Dimension and Indicator </t>
  </si>
  <si>
    <t>indicator weight</t>
  </si>
  <si>
    <t>. bys country: sum H_GPI ci_average P1 GPI</t>
  </si>
  <si>
    <t>-----------------------------------------------------------------------------------------------------------</t>
  </si>
  <si>
    <t>-&gt; country = Bangladesh</t>
  </si>
  <si>
    <t xml:space="preserve">    Variable |       Obs        Mean    Std. Dev.       Min        Max</t>
  </si>
  <si>
    <t>-------------+--------------------------------------------------------</t>
  </si>
  <si>
    <t xml:space="preserve">       H_GPI |       700    .4018127           0   .4018127   .4018127</t>
  </si>
  <si>
    <t xml:space="preserve">  ci_average |       700    .2516379           0   .2516379   .2516379</t>
  </si>
  <si>
    <t xml:space="preserve">          P1 |       700    .1011113           0   .1011113   .1011113</t>
  </si>
  <si>
    <t xml:space="preserve">         GPI |       700    .8988887           0   .8988887   .8988887</t>
  </si>
  <si>
    <t>From the log file, WEAI_dofile.txt:</t>
  </si>
  <si>
    <t>women</t>
  </si>
  <si>
    <t>men</t>
  </si>
  <si>
    <t>-&gt; country = Guatemala</t>
  </si>
  <si>
    <t xml:space="preserve">       H_GPI |       552    .6421568           0   .6421568   .6421568</t>
  </si>
  <si>
    <t xml:space="preserve">  ci_average |       552    .2917822           0   .2917822   .2917822</t>
  </si>
  <si>
    <t xml:space="preserve">          P1 |       552    .1873699           0   .1873699   .1873699</t>
  </si>
  <si>
    <t xml:space="preserve">         GPI |       552    .8126301           0   .8126301   .8126301</t>
  </si>
  <si>
    <t>No Drop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</si>
</sst>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%"/>
    <numFmt numFmtId="166" formatCode="0.0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vertical="center"/>
    </xf>
    <xf numFmtId="0" fontId="0" fillId="0" borderId="0" xfId="0"/>
    <xf numFmtId="0" fontId="0" fillId="0" borderId="0" xfId="0" applyFont="1"/>
    <xf numFmtId="164" fontId="0" fillId="0" borderId="0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 horizontal="right"/>
    </xf>
    <xf numFmtId="165" fontId="0" fillId="0" borderId="0" xfId="1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right"/>
    </xf>
    <xf numFmtId="0" fontId="3" fillId="0" borderId="14" xfId="0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right"/>
    </xf>
    <xf numFmtId="165" fontId="0" fillId="0" borderId="16" xfId="1" applyNumberFormat="1" applyFont="1" applyFill="1" applyBorder="1" applyAlignment="1">
      <alignment horizontal="center" vertical="center"/>
    </xf>
    <xf numFmtId="165" fontId="0" fillId="0" borderId="5" xfId="1" applyNumberFormat="1" applyFont="1" applyFill="1" applyBorder="1" applyAlignment="1">
      <alignment horizontal="center" vertical="center"/>
    </xf>
    <xf numFmtId="165" fontId="0" fillId="0" borderId="0" xfId="1" applyNumberFormat="1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/>
    </xf>
    <xf numFmtId="164" fontId="0" fillId="0" borderId="14" xfId="0" applyNumberFormat="1" applyFont="1" applyFill="1" applyBorder="1" applyAlignment="1">
      <alignment horizontal="center"/>
    </xf>
    <xf numFmtId="164" fontId="0" fillId="0" borderId="4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/>
    </xf>
    <xf numFmtId="164" fontId="0" fillId="0" borderId="3" xfId="0" applyNumberFormat="1" applyFont="1" applyFill="1" applyBorder="1" applyAlignment="1">
      <alignment horizontal="center" vertical="center"/>
    </xf>
    <xf numFmtId="165" fontId="0" fillId="0" borderId="5" xfId="1" applyNumberFormat="1" applyFont="1" applyBorder="1" applyAlignment="1">
      <alignment horizontal="center"/>
    </xf>
    <xf numFmtId="165" fontId="0" fillId="0" borderId="16" xfId="1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164" fontId="0" fillId="0" borderId="16" xfId="1" applyNumberFormat="1" applyFont="1" applyFill="1" applyBorder="1" applyAlignment="1">
      <alignment horizontal="center" vertical="center"/>
    </xf>
    <xf numFmtId="164" fontId="0" fillId="0" borderId="5" xfId="1" applyNumberFormat="1" applyFont="1" applyFill="1" applyBorder="1" applyAlignment="1">
      <alignment horizontal="center" vertical="center"/>
    </xf>
    <xf numFmtId="164" fontId="0" fillId="0" borderId="0" xfId="1" applyNumberFormat="1" applyFont="1" applyFill="1" applyBorder="1" applyAlignment="1">
      <alignment horizontal="center" vertical="center"/>
    </xf>
    <xf numFmtId="165" fontId="0" fillId="0" borderId="0" xfId="0" applyNumberFormat="1"/>
    <xf numFmtId="0" fontId="2" fillId="0" borderId="0" xfId="0" applyFont="1" applyAlignment="1">
      <alignment vertical="center"/>
    </xf>
    <xf numFmtId="165" fontId="0" fillId="0" borderId="18" xfId="1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2" fillId="0" borderId="17" xfId="0" applyFont="1" applyBorder="1" applyAlignment="1">
      <alignment horizontal="left" vertical="center" indent="1"/>
    </xf>
    <xf numFmtId="0" fontId="2" fillId="0" borderId="19" xfId="0" applyFont="1" applyBorder="1" applyAlignment="1">
      <alignment horizontal="left" vertical="center" indent="1"/>
    </xf>
    <xf numFmtId="0" fontId="3" fillId="2" borderId="2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 indent="1"/>
    </xf>
    <xf numFmtId="0" fontId="3" fillId="2" borderId="11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horizontal="left" vertical="center" wrapText="1" indent="1"/>
    </xf>
    <xf numFmtId="0" fontId="3" fillId="2" borderId="10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2" borderId="21" xfId="0" applyFont="1" applyFill="1" applyBorder="1" applyAlignment="1">
      <alignment vertical="center" wrapText="1"/>
    </xf>
    <xf numFmtId="164" fontId="0" fillId="0" borderId="18" xfId="1" applyNumberFormat="1" applyFont="1" applyBorder="1" applyAlignment="1">
      <alignment horizontal="center" vertical="center"/>
    </xf>
    <xf numFmtId="164" fontId="0" fillId="0" borderId="20" xfId="1" applyNumberFormat="1" applyFont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165" fontId="2" fillId="0" borderId="23" xfId="1" applyNumberFormat="1" applyFont="1" applyBorder="1" applyAlignment="1">
      <alignment horizontal="center" vertical="center"/>
    </xf>
    <xf numFmtId="165" fontId="2" fillId="0" borderId="17" xfId="1" applyNumberFormat="1" applyFont="1" applyBorder="1" applyAlignment="1">
      <alignment horizontal="center" vertical="center"/>
    </xf>
    <xf numFmtId="164" fontId="2" fillId="0" borderId="17" xfId="1" applyNumberFormat="1" applyFont="1" applyBorder="1" applyAlignment="1">
      <alignment horizontal="center" vertical="center"/>
    </xf>
    <xf numFmtId="164" fontId="2" fillId="0" borderId="19" xfId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/>
    </xf>
    <xf numFmtId="165" fontId="2" fillId="0" borderId="29" xfId="1" applyNumberFormat="1" applyFont="1" applyBorder="1" applyAlignment="1">
      <alignment horizontal="center" vertical="center"/>
    </xf>
    <xf numFmtId="165" fontId="0" fillId="0" borderId="30" xfId="1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left" vertical="center" indent="1"/>
    </xf>
    <xf numFmtId="164" fontId="2" fillId="0" borderId="31" xfId="1" applyNumberFormat="1" applyFont="1" applyBorder="1" applyAlignment="1">
      <alignment horizontal="center" vertical="center"/>
    </xf>
    <xf numFmtId="164" fontId="0" fillId="0" borderId="32" xfId="1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 indent="1"/>
    </xf>
    <xf numFmtId="1" fontId="2" fillId="0" borderId="17" xfId="1" applyNumberFormat="1" applyFont="1" applyBorder="1" applyAlignment="1">
      <alignment horizontal="center" vertical="center"/>
    </xf>
    <xf numFmtId="0" fontId="2" fillId="0" borderId="26" xfId="0" applyFont="1" applyBorder="1" applyAlignment="1">
      <alignment horizontal="left" vertical="center" indent="1"/>
    </xf>
    <xf numFmtId="164" fontId="2" fillId="0" borderId="26" xfId="1" applyNumberFormat="1" applyFont="1" applyBorder="1" applyAlignment="1">
      <alignment horizontal="center" vertical="center"/>
    </xf>
    <xf numFmtId="164" fontId="0" fillId="0" borderId="28" xfId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right" vertical="center" indent="1"/>
    </xf>
    <xf numFmtId="164" fontId="0" fillId="0" borderId="30" xfId="1" applyNumberFormat="1" applyFont="1" applyBorder="1" applyAlignment="1">
      <alignment horizontal="center" vertical="center"/>
    </xf>
    <xf numFmtId="165" fontId="0" fillId="0" borderId="0" xfId="1" applyNumberFormat="1" applyFont="1"/>
    <xf numFmtId="164" fontId="0" fillId="0" borderId="0" xfId="0" applyNumberFormat="1"/>
    <xf numFmtId="0" fontId="8" fillId="0" borderId="0" xfId="0" applyFont="1"/>
    <xf numFmtId="0" fontId="8" fillId="3" borderId="0" xfId="0" applyFont="1" applyFill="1"/>
    <xf numFmtId="0" fontId="2" fillId="3" borderId="0" xfId="0" applyFont="1" applyFill="1" applyAlignment="1">
      <alignment horizontal="right"/>
    </xf>
    <xf numFmtId="0" fontId="0" fillId="0" borderId="0" xfId="0" applyAlignment="1">
      <alignment horizontal="center"/>
    </xf>
    <xf numFmtId="166" fontId="0" fillId="0" borderId="0" xfId="0" applyNumberFormat="1" applyAlignment="1">
      <alignment horizontal="center"/>
    </xf>
    <xf numFmtId="164" fontId="0" fillId="4" borderId="16" xfId="1" applyNumberFormat="1" applyFont="1" applyFill="1" applyBorder="1" applyAlignment="1">
      <alignment horizontal="center" vertical="center"/>
    </xf>
    <xf numFmtId="164" fontId="0" fillId="4" borderId="5" xfId="1" applyNumberFormat="1" applyFont="1" applyFill="1" applyBorder="1" applyAlignment="1">
      <alignment horizontal="center" vertical="center"/>
    </xf>
    <xf numFmtId="164" fontId="0" fillId="4" borderId="0" xfId="1" applyNumberFormat="1" applyFont="1" applyFill="1" applyBorder="1" applyAlignment="1">
      <alignment horizontal="center" vertical="center"/>
    </xf>
    <xf numFmtId="164" fontId="0" fillId="5" borderId="16" xfId="1" applyNumberFormat="1" applyFont="1" applyFill="1" applyBorder="1" applyAlignment="1">
      <alignment horizontal="center" vertical="center"/>
    </xf>
    <xf numFmtId="164" fontId="0" fillId="5" borderId="5" xfId="1" applyNumberFormat="1" applyFont="1" applyFill="1" applyBorder="1" applyAlignment="1">
      <alignment horizontal="center" vertical="center"/>
    </xf>
    <xf numFmtId="164" fontId="0" fillId="5" borderId="0" xfId="1" applyNumberFormat="1" applyFont="1" applyFill="1" applyBorder="1" applyAlignment="1">
      <alignment horizontal="center" vertical="center"/>
    </xf>
    <xf numFmtId="0" fontId="0" fillId="0" borderId="0" xfId="0" applyFill="1"/>
    <xf numFmtId="0" fontId="8" fillId="0" borderId="0" xfId="0" applyFont="1" applyFill="1"/>
    <xf numFmtId="165" fontId="0" fillId="0" borderId="1" xfId="0" applyNumberFormat="1" applyBorder="1"/>
    <xf numFmtId="0" fontId="0" fillId="0" borderId="2" xfId="0" applyBorder="1"/>
    <xf numFmtId="165" fontId="0" fillId="0" borderId="17" xfId="1" applyNumberFormat="1" applyFont="1" applyBorder="1"/>
    <xf numFmtId="0" fontId="0" fillId="0" borderId="18" xfId="0" applyBorder="1"/>
    <xf numFmtId="164" fontId="0" fillId="0" borderId="19" xfId="0" applyNumberFormat="1" applyBorder="1"/>
    <xf numFmtId="0" fontId="0" fillId="0" borderId="20" xfId="0" applyBorder="1"/>
    <xf numFmtId="165" fontId="0" fillId="0" borderId="1" xfId="1" applyNumberFormat="1" applyFont="1" applyBorder="1"/>
    <xf numFmtId="165" fontId="0" fillId="0" borderId="2" xfId="1" applyNumberFormat="1" applyFont="1" applyBorder="1"/>
    <xf numFmtId="165" fontId="0" fillId="0" borderId="18" xfId="1" applyNumberFormat="1" applyFont="1" applyBorder="1"/>
    <xf numFmtId="164" fontId="0" fillId="0" borderId="17" xfId="0" applyNumberFormat="1" applyBorder="1"/>
    <xf numFmtId="164" fontId="0" fillId="0" borderId="18" xfId="0" applyNumberFormat="1" applyBorder="1"/>
    <xf numFmtId="164" fontId="0" fillId="0" borderId="20" xfId="0" applyNumberFormat="1" applyBorder="1"/>
    <xf numFmtId="0" fontId="0" fillId="0" borderId="33" xfId="0" applyBorder="1"/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17" xfId="0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34" xfId="1" applyNumberFormat="1" applyFont="1" applyBorder="1" applyAlignment="1">
      <alignment horizontal="center" vertical="center"/>
    </xf>
    <xf numFmtId="164" fontId="2" fillId="0" borderId="31" xfId="1" applyNumberFormat="1" applyFont="1" applyBorder="1" applyAlignment="1">
      <alignment horizontal="right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5" fontId="0" fillId="0" borderId="13" xfId="1" applyNumberFormat="1" applyFont="1" applyBorder="1" applyAlignment="1">
      <alignment horizontal="center" vertical="center"/>
    </xf>
    <xf numFmtId="165" fontId="0" fillId="0" borderId="7" xfId="1" applyNumberFormat="1" applyFont="1" applyBorder="1" applyAlignment="1">
      <alignment horizontal="center" vertical="center"/>
    </xf>
    <xf numFmtId="165" fontId="0" fillId="0" borderId="6" xfId="1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/>
              <a:t>Figure 9.1: Contribution of each indicator to disempowerment</a:t>
            </a:r>
            <a:r>
              <a:rPr lang="en-GB" sz="1200" baseline="0"/>
              <a:t> in Bangladesh sample</a:t>
            </a:r>
            <a:endParaRPr lang="en-GB" sz="1200"/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'[1]Measure 1 Head Contrib'!$C$8</c:f>
              <c:strCache>
                <c:ptCount val="1"/>
                <c:pt idx="0">
                  <c:v>Input in productive decisions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Contrib'!$C$20,'[1]Measure 1 Head Contrib'!$C$29)</c:f>
              <c:numCache>
                <c:formatCode>General</c:formatCode>
                <c:ptCount val="2"/>
                <c:pt idx="0">
                  <c:v>2.5917438134640002E-2</c:v>
                </c:pt>
                <c:pt idx="1">
                  <c:v>8.2840228988E-3</c:v>
                </c:pt>
              </c:numCache>
            </c:numRef>
          </c:val>
        </c:ser>
        <c:ser>
          <c:idx val="1"/>
          <c:order val="1"/>
          <c:tx>
            <c:strRef>
              <c:f>'[1]Measure 1 Head Contrib'!$D$8</c:f>
              <c:strCache>
                <c:ptCount val="1"/>
                <c:pt idx="0">
                  <c:v>Autonomy in production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Contrib'!$D$20,'[1]Measure 1 Head Contrib'!$D$29)</c:f>
              <c:numCache>
                <c:formatCode>General</c:formatCode>
                <c:ptCount val="2"/>
                <c:pt idx="0">
                  <c:v>5.2752224672700009E-3</c:v>
                </c:pt>
                <c:pt idx="1">
                  <c:v>2.3668579288200001E-3</c:v>
                </c:pt>
              </c:numCache>
            </c:numRef>
          </c:val>
        </c:ser>
        <c:ser>
          <c:idx val="2"/>
          <c:order val="2"/>
          <c:tx>
            <c:strRef>
              <c:f>'[1]Measure 1 Head Contrib'!$E$8</c:f>
              <c:strCache>
                <c:ptCount val="1"/>
                <c:pt idx="0">
                  <c:v>Ownership of assets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Contrib'!$E$20,'[1]Measure 1 Head Contrib'!$E$29)</c:f>
              <c:numCache>
                <c:formatCode>General</c:formatCode>
                <c:ptCount val="2"/>
                <c:pt idx="0">
                  <c:v>6.1162139280600001E-3</c:v>
                </c:pt>
                <c:pt idx="1">
                  <c:v>3.5502868932300001E-3</c:v>
                </c:pt>
              </c:numCache>
            </c:numRef>
          </c:val>
        </c:ser>
        <c:ser>
          <c:idx val="3"/>
          <c:order val="3"/>
          <c:tx>
            <c:strRef>
              <c:f>'[1]Measure 1 Head Contrib'!$F$8</c:f>
              <c:strCache>
                <c:ptCount val="1"/>
                <c:pt idx="0">
                  <c:v>Purchase, sale, or transfer of assets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Contrib'!$F$20,'[1]Measure 1 Head Contrib'!$F$29)</c:f>
              <c:numCache>
                <c:formatCode>General</c:formatCode>
                <c:ptCount val="2"/>
                <c:pt idx="0">
                  <c:v>1.8654449944650001E-2</c:v>
                </c:pt>
                <c:pt idx="1">
                  <c:v>1.3412235225839999E-2</c:v>
                </c:pt>
              </c:numCache>
            </c:numRef>
          </c:val>
        </c:ser>
        <c:ser>
          <c:idx val="4"/>
          <c:order val="4"/>
          <c:tx>
            <c:strRef>
              <c:f>'[1]Measure 1 Head Contrib'!$G$8</c:f>
              <c:strCache>
                <c:ptCount val="1"/>
                <c:pt idx="0">
                  <c:v>Access to and decisions on credit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Contrib'!$G$20,'[1]Measure 1 Head Contrib'!$G$29)</c:f>
              <c:numCache>
                <c:formatCode>General</c:formatCode>
                <c:ptCount val="2"/>
                <c:pt idx="0">
                  <c:v>2.996942796003E-2</c:v>
                </c:pt>
                <c:pt idx="1">
                  <c:v>3.0374757344909999E-2</c:v>
                </c:pt>
              </c:numCache>
            </c:numRef>
          </c:val>
        </c:ser>
        <c:ser>
          <c:idx val="5"/>
          <c:order val="5"/>
          <c:tx>
            <c:strRef>
              <c:f>'[1]Measure 1 Head Contrib'!$H$8</c:f>
              <c:strCache>
                <c:ptCount val="1"/>
                <c:pt idx="0">
                  <c:v>Control over use of income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Contrib'!$H$20,'[1]Measure 1 Head Contrib'!$H$29)</c:f>
              <c:numCache>
                <c:formatCode>General</c:formatCode>
                <c:ptCount val="2"/>
                <c:pt idx="0">
                  <c:v>4.954130238609001E-2</c:v>
                </c:pt>
                <c:pt idx="1">
                  <c:v>5.32544041381E-3</c:v>
                </c:pt>
              </c:numCache>
            </c:numRef>
          </c:val>
        </c:ser>
        <c:ser>
          <c:idx val="6"/>
          <c:order val="6"/>
          <c:tx>
            <c:strRef>
              <c:f>'[1]Measure 1 Head Contrib'!$I$8</c:f>
              <c:strCache>
                <c:ptCount val="1"/>
                <c:pt idx="0">
                  <c:v>Group member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Contrib'!$I$20,'[1]Measure 1 Head Contrib'!$I$29)</c:f>
              <c:numCache>
                <c:formatCode>General</c:formatCode>
                <c:ptCount val="2"/>
                <c:pt idx="0">
                  <c:v>4.9082577465720006E-2</c:v>
                </c:pt>
                <c:pt idx="1">
                  <c:v>4.9408285188679998E-2</c:v>
                </c:pt>
              </c:numCache>
            </c:numRef>
          </c:val>
        </c:ser>
        <c:ser>
          <c:idx val="8"/>
          <c:order val="7"/>
          <c:tx>
            <c:strRef>
              <c:f>'[1]Measure 1 Head Contrib'!$J$8</c:f>
              <c:strCache>
                <c:ptCount val="1"/>
                <c:pt idx="0">
                  <c:v>Speaking in public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Contrib'!$J$20,'[1]Measure 1 Head Contrib'!$J$29)</c:f>
              <c:numCache>
                <c:formatCode>General</c:formatCode>
                <c:ptCount val="2"/>
                <c:pt idx="0">
                  <c:v>2.8440361798350001E-2</c:v>
                </c:pt>
                <c:pt idx="1">
                  <c:v>3.994083332547E-2</c:v>
                </c:pt>
              </c:numCache>
            </c:numRef>
          </c:val>
        </c:ser>
        <c:ser>
          <c:idx val="9"/>
          <c:order val="8"/>
          <c:tx>
            <c:strRef>
              <c:f>'[1]Measure 1 Head Contrib'!$K$8</c:f>
              <c:strCache>
                <c:ptCount val="1"/>
                <c:pt idx="0">
                  <c:v>Work burden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Contrib'!$K$20,'[1]Measure 1 Head Contrib'!$K$29)</c:f>
              <c:numCache>
                <c:formatCode>General</c:formatCode>
                <c:ptCount val="2"/>
                <c:pt idx="0">
                  <c:v>1.4678893139880002E-2</c:v>
                </c:pt>
                <c:pt idx="1">
                  <c:v>2.2485210767579998E-2</c:v>
                </c:pt>
              </c:numCache>
            </c:numRef>
          </c:val>
        </c:ser>
        <c:ser>
          <c:idx val="10"/>
          <c:order val="9"/>
          <c:tx>
            <c:strRef>
              <c:f>'[1]Measure 1 Head Contrib'!$L$8</c:f>
              <c:strCache>
                <c:ptCount val="1"/>
                <c:pt idx="0">
                  <c:v>Leisure time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Contrib'!$L$20,'[1]Measure 1 Head Contrib'!$L$29)</c:f>
              <c:numCache>
                <c:formatCode>General</c:formatCode>
                <c:ptCount val="2"/>
                <c:pt idx="0">
                  <c:v>2.5917438134640002E-2</c:v>
                </c:pt>
                <c:pt idx="1">
                  <c:v>2.6331370012860001E-2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79470592"/>
        <c:axId val="79472128"/>
      </c:barChart>
      <c:catAx>
        <c:axId val="79470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79472128"/>
        <c:crosses val="autoZero"/>
        <c:auto val="1"/>
        <c:lblAlgn val="ctr"/>
        <c:lblOffset val="100"/>
        <c:noMultiLvlLbl val="0"/>
      </c:catAx>
      <c:valAx>
        <c:axId val="79472128"/>
        <c:scaling>
          <c:orientation val="minMax"/>
          <c:max val="0.3500000000000001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/>
                  <a:t>Disempowerment Index  (M</a:t>
                </a:r>
                <a:r>
                  <a:rPr lang="en-GB" baseline="-25000"/>
                  <a:t>0 </a:t>
                </a:r>
                <a:r>
                  <a:rPr lang="en-GB"/>
                  <a:t>= 1 - 5DE)</a:t>
                </a:r>
              </a:p>
            </c:rich>
          </c:tx>
          <c:layout>
            <c:manualLayout>
              <c:xMode val="edge"/>
              <c:yMode val="edge"/>
              <c:x val="2.6273270980861886E-2"/>
              <c:y val="0.2582368370396258"/>
            </c:manualLayout>
          </c:layout>
          <c:overlay val="0"/>
        </c:title>
        <c:numFmt formatCode="0.00" sourceLinked="0"/>
        <c:majorTickMark val="none"/>
        <c:minorTickMark val="none"/>
        <c:tickLblPos val="nextTo"/>
        <c:crossAx val="79470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503911557813133"/>
          <c:y val="0.14788822118777056"/>
          <c:w val="0.32063000934139851"/>
          <c:h val="0.85211177881222944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 b="1" i="0" baseline="0">
                <a:effectLst/>
              </a:rPr>
              <a:t>Figure 9.2: Contribution of each indicator to disempowerment in Guatemala sample</a:t>
            </a:r>
            <a:endParaRPr lang="en-US" sz="1200">
              <a:effectLst/>
            </a:endParaRPr>
          </a:p>
        </c:rich>
      </c:tx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'[1]Measure 1 Head Contrib'!$C$8</c:f>
              <c:strCache>
                <c:ptCount val="1"/>
                <c:pt idx="0">
                  <c:v>Input in productive decisions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Contrib'!$C$76,'[1]Measure 1 Head Contrib'!$C$85)</c:f>
              <c:numCache>
                <c:formatCode>General</c:formatCode>
                <c:ptCount val="2"/>
                <c:pt idx="0">
                  <c:v>2.8270037295760001E-2</c:v>
                </c:pt>
                <c:pt idx="1">
                  <c:v>4.5685258642799995E-3</c:v>
                </c:pt>
              </c:numCache>
            </c:numRef>
          </c:val>
        </c:ser>
        <c:ser>
          <c:idx val="1"/>
          <c:order val="1"/>
          <c:tx>
            <c:strRef>
              <c:f>'[1]Measure 1 Head Contrib'!$D$8</c:f>
              <c:strCache>
                <c:ptCount val="1"/>
                <c:pt idx="0">
                  <c:v>Autonomy in production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Contrib'!$D$76,'[1]Measure 1 Head Contrib'!$D$85)</c:f>
              <c:numCache>
                <c:formatCode>General</c:formatCode>
                <c:ptCount val="2"/>
                <c:pt idx="0">
                  <c:v>3.2067501292559995E-2</c:v>
                </c:pt>
                <c:pt idx="1">
                  <c:v>2.0304563683319999E-2</c:v>
                </c:pt>
              </c:numCache>
            </c:numRef>
          </c:val>
        </c:ser>
        <c:ser>
          <c:idx val="2"/>
          <c:order val="2"/>
          <c:tx>
            <c:strRef>
              <c:f>'[1]Measure 1 Head Contrib'!$E$8</c:f>
              <c:strCache>
                <c:ptCount val="1"/>
                <c:pt idx="0">
                  <c:v>Ownership of assets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Contrib'!$E$76,'[1]Measure 1 Head Contrib'!$E$85)</c:f>
              <c:numCache>
                <c:formatCode>General</c:formatCode>
                <c:ptCount val="2"/>
                <c:pt idx="0">
                  <c:v>8.1575141048099986E-3</c:v>
                </c:pt>
                <c:pt idx="1">
                  <c:v>2.3688724071599999E-3</c:v>
                </c:pt>
              </c:numCache>
            </c:numRef>
          </c:val>
        </c:ser>
        <c:ser>
          <c:idx val="3"/>
          <c:order val="3"/>
          <c:tx>
            <c:strRef>
              <c:f>'[1]Measure 1 Head Contrib'!$F$8</c:f>
              <c:strCache>
                <c:ptCount val="1"/>
                <c:pt idx="0">
                  <c:v>Purchase, sale, or transfer of assets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Contrib'!$F$76,'[1]Measure 1 Head Contrib'!$F$85)</c:f>
              <c:numCache>
                <c:formatCode>General</c:formatCode>
                <c:ptCount val="2"/>
                <c:pt idx="0">
                  <c:v>1.8284095091119997E-2</c:v>
                </c:pt>
                <c:pt idx="1">
                  <c:v>9.4754639095200009E-3</c:v>
                </c:pt>
              </c:numCache>
            </c:numRef>
          </c:val>
        </c:ser>
        <c:ser>
          <c:idx val="4"/>
          <c:order val="4"/>
          <c:tx>
            <c:strRef>
              <c:f>'[1]Measure 1 Head Contrib'!$G$8</c:f>
              <c:strCache>
                <c:ptCount val="1"/>
                <c:pt idx="0">
                  <c:v>Access to and decisions on credit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Contrib'!$G$76,'[1]Measure 1 Head Contrib'!$G$85)</c:f>
              <c:numCache>
                <c:formatCode>General</c:formatCode>
                <c:ptCount val="2"/>
                <c:pt idx="0">
                  <c:v>4.0787632493109995E-2</c:v>
                </c:pt>
                <c:pt idx="1">
                  <c:v>2.3350260452400001E-2</c:v>
                </c:pt>
              </c:numCache>
            </c:numRef>
          </c:val>
        </c:ser>
        <c:ser>
          <c:idx val="5"/>
          <c:order val="5"/>
          <c:tx>
            <c:strRef>
              <c:f>'[1]Measure 1 Head Contrib'!$H$8</c:f>
              <c:strCache>
                <c:ptCount val="1"/>
                <c:pt idx="0">
                  <c:v>Control over use of income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Contrib'!$H$76,'[1]Measure 1 Head Contrib'!$H$85)</c:f>
              <c:numCache>
                <c:formatCode>General</c:formatCode>
                <c:ptCount val="2"/>
                <c:pt idx="0">
                  <c:v>7.3417719896880007E-2</c:v>
                </c:pt>
                <c:pt idx="1">
                  <c:v>2.335024759284E-2</c:v>
                </c:pt>
              </c:numCache>
            </c:numRef>
          </c:val>
        </c:ser>
        <c:ser>
          <c:idx val="6"/>
          <c:order val="6"/>
          <c:tx>
            <c:strRef>
              <c:f>'[1]Measure 1 Head Contrib'!$I$8</c:f>
              <c:strCache>
                <c:ptCount val="1"/>
                <c:pt idx="0">
                  <c:v>Group member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Contrib'!$I$76,'[1]Measure 1 Head Contrib'!$I$85)</c:f>
              <c:numCache>
                <c:formatCode>General</c:formatCode>
                <c:ptCount val="2"/>
                <c:pt idx="0">
                  <c:v>4.5147682601119996E-2</c:v>
                </c:pt>
                <c:pt idx="1">
                  <c:v>2.3857865864280001E-2</c:v>
                </c:pt>
              </c:numCache>
            </c:numRef>
          </c:val>
        </c:ser>
        <c:ser>
          <c:idx val="8"/>
          <c:order val="7"/>
          <c:tx>
            <c:strRef>
              <c:f>'[1]Measure 1 Head Contrib'!$J$8</c:f>
              <c:strCache>
                <c:ptCount val="1"/>
                <c:pt idx="0">
                  <c:v>Speaking in public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Contrib'!$J$76,'[1]Measure 1 Head Contrib'!$J$85)</c:f>
              <c:numCache>
                <c:formatCode>General</c:formatCode>
                <c:ptCount val="2"/>
                <c:pt idx="0">
                  <c:v>2.8270037295760001E-2</c:v>
                </c:pt>
                <c:pt idx="1">
                  <c:v>7.1066043619199999E-3</c:v>
                </c:pt>
              </c:numCache>
            </c:numRef>
          </c:val>
        </c:ser>
        <c:ser>
          <c:idx val="9"/>
          <c:order val="8"/>
          <c:tx>
            <c:strRef>
              <c:f>'[1]Measure 1 Head Contrib'!$K$8</c:f>
              <c:strCache>
                <c:ptCount val="1"/>
                <c:pt idx="0">
                  <c:v>Work burden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Contrib'!$K$76,'[1]Measure 1 Head Contrib'!$K$85)</c:f>
              <c:numCache>
                <c:formatCode>General</c:formatCode>
                <c:ptCount val="2"/>
                <c:pt idx="0">
                  <c:v>2.5738384303050001E-2</c:v>
                </c:pt>
                <c:pt idx="1">
                  <c:v>5.0761441357200007E-3</c:v>
                </c:pt>
              </c:numCache>
            </c:numRef>
          </c:val>
        </c:ser>
        <c:ser>
          <c:idx val="10"/>
          <c:order val="9"/>
          <c:tx>
            <c:strRef>
              <c:f>'[1]Measure 1 Head Contrib'!$L$8</c:f>
              <c:strCache>
                <c:ptCount val="1"/>
                <c:pt idx="0">
                  <c:v>Leisure time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Contrib'!$L$76,'[1]Measure 1 Head Contrib'!$L$85)</c:f>
              <c:numCache>
                <c:formatCode>General</c:formatCode>
                <c:ptCount val="2"/>
                <c:pt idx="0">
                  <c:v>9.7046336567699985E-3</c:v>
                </c:pt>
                <c:pt idx="1">
                  <c:v>9.137051728559999E-3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0442496"/>
        <c:axId val="80444032"/>
      </c:barChart>
      <c:catAx>
        <c:axId val="80442496"/>
        <c:scaling>
          <c:orientation val="minMax"/>
        </c:scaling>
        <c:delete val="0"/>
        <c:axPos val="b"/>
        <c:majorTickMark val="none"/>
        <c:minorTickMark val="none"/>
        <c:tickLblPos val="nextTo"/>
        <c:crossAx val="80444032"/>
        <c:crosses val="autoZero"/>
        <c:auto val="1"/>
        <c:lblAlgn val="ctr"/>
        <c:lblOffset val="100"/>
        <c:noMultiLvlLbl val="0"/>
      </c:catAx>
      <c:valAx>
        <c:axId val="804440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000" b="1" i="0" baseline="0">
                    <a:effectLst/>
                  </a:rPr>
                  <a:t>Disempowerment Index  (M</a:t>
                </a:r>
                <a:r>
                  <a:rPr lang="en-GB" sz="1000" b="1" i="0" baseline="-25000">
                    <a:effectLst/>
                  </a:rPr>
                  <a:t>0 </a:t>
                </a:r>
                <a:r>
                  <a:rPr lang="en-GB" sz="1000" b="1" i="0" baseline="0">
                    <a:effectLst/>
                  </a:rPr>
                  <a:t>= 1 - 5DE)</a:t>
                </a:r>
                <a:endParaRPr lang="en-US" sz="1000">
                  <a:effectLst/>
                </a:endParaRPr>
              </a:p>
            </c:rich>
          </c:tx>
          <c:layout/>
          <c:overlay val="0"/>
        </c:title>
        <c:numFmt formatCode="0.00" sourceLinked="0"/>
        <c:majorTickMark val="none"/>
        <c:minorTickMark val="none"/>
        <c:tickLblPos val="nextTo"/>
        <c:crossAx val="804424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6227147575344691"/>
          <c:y val="0.12587949482244698"/>
          <c:w val="0.32795630355364497"/>
          <c:h val="0.8297870971817801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200" b="1" i="0" baseline="0">
                <a:effectLst/>
              </a:rPr>
              <a:t>Figure 9.3: Contribution of each indicator to disempowerment in Uganda sample</a:t>
            </a:r>
            <a:endParaRPr lang="en-US" sz="12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'[1]Measure 1 Head Contrib'!$C$8</c:f>
              <c:strCache>
                <c:ptCount val="1"/>
                <c:pt idx="0">
                  <c:v>Input in productive decisions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Contrib'!$C$48,'[1]Measure 1 Head Contrib'!$C$57)</c:f>
              <c:numCache>
                <c:formatCode>General</c:formatCode>
                <c:ptCount val="2"/>
                <c:pt idx="0">
                  <c:v>5.9701473113600006E-3</c:v>
                </c:pt>
                <c:pt idx="1">
                  <c:v>4.1984774215000006E-3</c:v>
                </c:pt>
              </c:numCache>
            </c:numRef>
          </c:val>
        </c:ser>
        <c:ser>
          <c:idx val="1"/>
          <c:order val="1"/>
          <c:tx>
            <c:strRef>
              <c:f>'[1]Measure 1 Head Contrib'!$D$8</c:f>
              <c:strCache>
                <c:ptCount val="1"/>
                <c:pt idx="0">
                  <c:v>Autonomy in production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Contrib'!$D$48,'[1]Measure 1 Head Contrib'!$D$57)</c:f>
              <c:numCache>
                <c:formatCode>General</c:formatCode>
                <c:ptCount val="2"/>
                <c:pt idx="0">
                  <c:v>1.313433675365E-2</c:v>
                </c:pt>
                <c:pt idx="1">
                  <c:v>2.2519087392390003E-2</c:v>
                </c:pt>
              </c:numCache>
            </c:numRef>
          </c:val>
        </c:ser>
        <c:ser>
          <c:idx val="2"/>
          <c:order val="2"/>
          <c:tx>
            <c:strRef>
              <c:f>'[1]Measure 1 Head Contrib'!$E$8</c:f>
              <c:strCache>
                <c:ptCount val="1"/>
                <c:pt idx="0">
                  <c:v>Ownership of assets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Contrib'!$E$48,'[1]Measure 1 Head Contrib'!$E$57)</c:f>
              <c:numCache>
                <c:formatCode>General</c:formatCode>
                <c:ptCount val="2"/>
                <c:pt idx="0">
                  <c:v>6.9651648251100005E-3</c:v>
                </c:pt>
                <c:pt idx="1">
                  <c:v>7.6335621751E-4</c:v>
                </c:pt>
              </c:numCache>
            </c:numRef>
          </c:val>
        </c:ser>
        <c:ser>
          <c:idx val="3"/>
          <c:order val="3"/>
          <c:tx>
            <c:strRef>
              <c:f>'[1]Measure 1 Head Contrib'!$F$8</c:f>
              <c:strCache>
                <c:ptCount val="1"/>
                <c:pt idx="0">
                  <c:v>Purchase, sale, or transfer of assets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Contrib'!$F$48,'[1]Measure 1 Head Contrib'!$F$57)</c:f>
              <c:numCache>
                <c:formatCode>General</c:formatCode>
                <c:ptCount val="2"/>
                <c:pt idx="0">
                  <c:v>9.3532279725400003E-3</c:v>
                </c:pt>
                <c:pt idx="1">
                  <c:v>3.56234521522E-3</c:v>
                </c:pt>
              </c:numCache>
            </c:numRef>
          </c:val>
        </c:ser>
        <c:ser>
          <c:idx val="4"/>
          <c:order val="4"/>
          <c:tx>
            <c:strRef>
              <c:f>'[1]Measure 1 Head Contrib'!$G$8</c:f>
              <c:strCache>
                <c:ptCount val="1"/>
                <c:pt idx="0">
                  <c:v>Access to and decisions on credit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Contrib'!$G$48,'[1]Measure 1 Head Contrib'!$G$57)</c:f>
              <c:numCache>
                <c:formatCode>General</c:formatCode>
                <c:ptCount val="2"/>
                <c:pt idx="0">
                  <c:v>3.243782432141E-2</c:v>
                </c:pt>
                <c:pt idx="1">
                  <c:v>2.0610690773549999E-2</c:v>
                </c:pt>
              </c:numCache>
            </c:numRef>
          </c:val>
        </c:ser>
        <c:ser>
          <c:idx val="5"/>
          <c:order val="5"/>
          <c:tx>
            <c:strRef>
              <c:f>'[1]Measure 1 Head Contrib'!$H$8</c:f>
              <c:strCache>
                <c:ptCount val="1"/>
                <c:pt idx="0">
                  <c:v>Control over use of income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Contrib'!$H$48,'[1]Measure 1 Head Contrib'!$H$57)</c:f>
              <c:numCache>
                <c:formatCode>General</c:formatCode>
                <c:ptCount val="2"/>
                <c:pt idx="0">
                  <c:v>4.1194041785699999E-2</c:v>
                </c:pt>
                <c:pt idx="1">
                  <c:v>1.6793897535870003E-2</c:v>
                </c:pt>
              </c:numCache>
            </c:numRef>
          </c:val>
        </c:ser>
        <c:ser>
          <c:idx val="6"/>
          <c:order val="6"/>
          <c:tx>
            <c:strRef>
              <c:f>'[1]Measure 1 Head Contrib'!$I$8</c:f>
              <c:strCache>
                <c:ptCount val="1"/>
                <c:pt idx="0">
                  <c:v>Group member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Contrib'!$I$48,'[1]Measure 1 Head Contrib'!$I$57)</c:f>
              <c:numCache>
                <c:formatCode>General</c:formatCode>
                <c:ptCount val="2"/>
                <c:pt idx="0">
                  <c:v>3.1940305007320001E-2</c:v>
                </c:pt>
                <c:pt idx="1">
                  <c:v>2.1755731174880003E-2</c:v>
                </c:pt>
              </c:numCache>
            </c:numRef>
          </c:val>
        </c:ser>
        <c:ser>
          <c:idx val="8"/>
          <c:order val="7"/>
          <c:tx>
            <c:strRef>
              <c:f>'[1]Measure 1 Head Contrib'!$J$8</c:f>
              <c:strCache>
                <c:ptCount val="1"/>
                <c:pt idx="0">
                  <c:v>Speaking in public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Contrib'!$J$48,'[1]Measure 1 Head Contrib'!$J$57)</c:f>
              <c:numCache>
                <c:formatCode>General</c:formatCode>
                <c:ptCount val="2"/>
                <c:pt idx="0">
                  <c:v>1.4626873581490001E-2</c:v>
                </c:pt>
                <c:pt idx="1">
                  <c:v>3.81679323768E-3</c:v>
                </c:pt>
              </c:numCache>
            </c:numRef>
          </c:val>
        </c:ser>
        <c:ser>
          <c:idx val="9"/>
          <c:order val="8"/>
          <c:tx>
            <c:strRef>
              <c:f>'[1]Measure 1 Head Contrib'!$K$8</c:f>
              <c:strCache>
                <c:ptCount val="1"/>
                <c:pt idx="0">
                  <c:v>Work burden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Contrib'!$K$48,'[1]Measure 1 Head Contrib'!$K$57)</c:f>
              <c:numCache>
                <c:formatCode>General</c:formatCode>
                <c:ptCount val="2"/>
                <c:pt idx="0">
                  <c:v>3.0746283990820002E-2</c:v>
                </c:pt>
                <c:pt idx="1">
                  <c:v>1.2595420114370001E-2</c:v>
                </c:pt>
              </c:numCache>
            </c:numRef>
          </c:val>
        </c:ser>
        <c:ser>
          <c:idx val="10"/>
          <c:order val="9"/>
          <c:tx>
            <c:strRef>
              <c:f>'[1]Measure 1 Head Contrib'!$L$8</c:f>
              <c:strCache>
                <c:ptCount val="1"/>
                <c:pt idx="0">
                  <c:v>Leisure time</c:v>
                </c:pt>
              </c:strCache>
            </c:strRef>
          </c:tx>
          <c:invertIfNegative val="0"/>
          <c:cat>
            <c:strRef>
              <c:f>'[1]Measure 1 Head Contrib'!$C$1:$D$1</c:f>
              <c:strCache>
                <c:ptCount val="2"/>
                <c:pt idx="0">
                  <c:v>Women</c:v>
                </c:pt>
                <c:pt idx="1">
                  <c:v>Men</c:v>
                </c:pt>
              </c:strCache>
            </c:strRef>
          </c:cat>
          <c:val>
            <c:numRef>
              <c:f>('[1]Measure 1 Head Contrib'!$L$48,'[1]Measure 1 Head Contrib'!$L$57)</c:f>
              <c:numCache>
                <c:formatCode>General</c:formatCode>
                <c:ptCount val="2"/>
                <c:pt idx="0">
                  <c:v>2.4776115565030003E-2</c:v>
                </c:pt>
                <c:pt idx="1">
                  <c:v>1.488550091703E-2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overlap val="100"/>
        <c:axId val="81889536"/>
        <c:axId val="81903616"/>
      </c:barChart>
      <c:catAx>
        <c:axId val="81889536"/>
        <c:scaling>
          <c:orientation val="minMax"/>
        </c:scaling>
        <c:delete val="0"/>
        <c:axPos val="b"/>
        <c:majorTickMark val="none"/>
        <c:minorTickMark val="none"/>
        <c:tickLblPos val="nextTo"/>
        <c:crossAx val="81903616"/>
        <c:crosses val="autoZero"/>
        <c:auto val="1"/>
        <c:lblAlgn val="ctr"/>
        <c:lblOffset val="100"/>
        <c:noMultiLvlLbl val="0"/>
      </c:catAx>
      <c:valAx>
        <c:axId val="81903616"/>
        <c:scaling>
          <c:orientation val="minMax"/>
          <c:max val="0.3500000000000001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1000" b="1" i="0" baseline="0">
                    <a:effectLst/>
                  </a:rPr>
                  <a:t>Disempowerment Index  (M</a:t>
                </a:r>
                <a:r>
                  <a:rPr lang="en-GB" sz="1000" b="1" i="0" baseline="-25000">
                    <a:effectLst/>
                  </a:rPr>
                  <a:t>0 </a:t>
                </a:r>
                <a:r>
                  <a:rPr lang="en-GB" sz="1000" b="1" i="0" baseline="0">
                    <a:effectLst/>
                  </a:rPr>
                  <a:t>= 1 - 5DE)</a:t>
                </a:r>
                <a:endParaRPr lang="en-US" sz="1000">
                  <a:effectLst/>
                </a:endParaRPr>
              </a:p>
            </c:rich>
          </c:tx>
          <c:overlay val="0"/>
        </c:title>
        <c:numFmt formatCode="0.00" sourceLinked="0"/>
        <c:majorTickMark val="none"/>
        <c:minorTickMark val="none"/>
        <c:tickLblPos val="nextTo"/>
        <c:crossAx val="81889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7181720170355341"/>
          <c:y val="0.15606931475527006"/>
          <c:w val="0.31414191500327343"/>
          <c:h val="0.8168023575869062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552450</xdr:colOff>
      <xdr:row>2</xdr:row>
      <xdr:rowOff>0</xdr:rowOff>
    </xdr:from>
    <xdr:to>
      <xdr:col>21</xdr:col>
      <xdr:colOff>383241</xdr:colOff>
      <xdr:row>17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19</xdr:row>
      <xdr:rowOff>0</xdr:rowOff>
    </xdr:from>
    <xdr:to>
      <xdr:col>21</xdr:col>
      <xdr:colOff>321609</xdr:colOff>
      <xdr:row>35</xdr:row>
      <xdr:rowOff>524996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0</xdr:colOff>
      <xdr:row>37</xdr:row>
      <xdr:rowOff>0</xdr:rowOff>
    </xdr:from>
    <xdr:to>
      <xdr:col>21</xdr:col>
      <xdr:colOff>550209</xdr:colOff>
      <xdr:row>59</xdr:row>
      <xdr:rowOff>109258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28575</xdr:colOff>
      <xdr:row>8</xdr:row>
      <xdr:rowOff>76200</xdr:rowOff>
    </xdr:from>
    <xdr:to>
      <xdr:col>16</xdr:col>
      <xdr:colOff>323850</xdr:colOff>
      <xdr:row>14</xdr:row>
      <xdr:rowOff>104776</xdr:rowOff>
    </xdr:to>
    <xdr:cxnSp macro="">
      <xdr:nvCxnSpPr>
        <xdr:cNvPr id="6" name="Straight Arrow Connector 5"/>
        <xdr:cNvCxnSpPr/>
      </xdr:nvCxnSpPr>
      <xdr:spPr>
        <a:xfrm flipV="1">
          <a:off x="9991725" y="2333625"/>
          <a:ext cx="3343275" cy="1190626"/>
        </a:xfrm>
        <a:prstGeom prst="straightConnector1">
          <a:avLst/>
        </a:prstGeom>
        <a:ln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57150</xdr:colOff>
      <xdr:row>6</xdr:row>
      <xdr:rowOff>19050</xdr:rowOff>
    </xdr:from>
    <xdr:to>
      <xdr:col>14</xdr:col>
      <xdr:colOff>209550</xdr:colOff>
      <xdr:row>9</xdr:row>
      <xdr:rowOff>95252</xdr:rowOff>
    </xdr:to>
    <xdr:cxnSp macro="">
      <xdr:nvCxnSpPr>
        <xdr:cNvPr id="7" name="Straight Arrow Connector 6"/>
        <xdr:cNvCxnSpPr/>
      </xdr:nvCxnSpPr>
      <xdr:spPr>
        <a:xfrm flipV="1">
          <a:off x="10020300" y="1885950"/>
          <a:ext cx="1981200" cy="657227"/>
        </a:xfrm>
        <a:prstGeom prst="straightConnector1">
          <a:avLst/>
        </a:prstGeom>
        <a:ln>
          <a:tailEnd type="arrow"/>
        </a:ln>
      </xdr:spPr>
      <xdr:style>
        <a:lnRef idx="3">
          <a:schemeClr val="accent6"/>
        </a:lnRef>
        <a:fillRef idx="0">
          <a:schemeClr val="accent6"/>
        </a:fillRef>
        <a:effectRef idx="2">
          <a:schemeClr val="accent6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udent/Economics/Data/ana.vaz/OPHI/WEI/Indices%20Computation_9/Table%20Final%20Index_28Fe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s"/>
      <sheetName val="5DEI"/>
      <sheetName val="GPI"/>
      <sheetName val="WEAI"/>
      <sheetName val="Measure 1 Head Contrib"/>
      <sheetName val="Measure 1 Graphs"/>
      <sheetName val="Measure 1 Graphs_Women"/>
    </sheetNames>
    <sheetDataSet>
      <sheetData sheetId="0" refreshError="1"/>
      <sheetData sheetId="1">
        <row r="7">
          <cell r="H7">
            <v>0.25359330000000002</v>
          </cell>
          <cell r="L7">
            <v>0.2014793</v>
          </cell>
        </row>
        <row r="16">
          <cell r="H16">
            <v>0.21114430000000001</v>
          </cell>
          <cell r="L16">
            <v>0.12150130000000001</v>
          </cell>
        </row>
        <row r="25">
          <cell r="H25">
            <v>0.30984529999999999</v>
          </cell>
          <cell r="L25">
            <v>0.1285956</v>
          </cell>
        </row>
      </sheetData>
      <sheetData sheetId="2" refreshError="1"/>
      <sheetData sheetId="3" refreshError="1"/>
      <sheetData sheetId="4">
        <row r="1">
          <cell r="C1" t="str">
            <v>Women</v>
          </cell>
          <cell r="D1" t="str">
            <v>Men</v>
          </cell>
        </row>
        <row r="8">
          <cell r="C8" t="str">
            <v>Input in productive decisions</v>
          </cell>
          <cell r="D8" t="str">
            <v>Autonomy in production</v>
          </cell>
          <cell r="E8" t="str">
            <v>Ownership of assets</v>
          </cell>
          <cell r="F8" t="str">
            <v>Purchase, sale, or transfer of assets</v>
          </cell>
          <cell r="G8" t="str">
            <v>Access to and decisions on credit</v>
          </cell>
          <cell r="H8" t="str">
            <v>Control over use of income</v>
          </cell>
          <cell r="I8" t="str">
            <v>Group member</v>
          </cell>
          <cell r="J8" t="str">
            <v>Speaking in public</v>
          </cell>
          <cell r="K8" t="str">
            <v>Work burden</v>
          </cell>
          <cell r="L8" t="str">
            <v>Leisure time</v>
          </cell>
        </row>
        <row r="20">
          <cell r="C20">
            <v>2.5917438134640002E-2</v>
          </cell>
          <cell r="D20">
            <v>5.2752224672700009E-3</v>
          </cell>
          <cell r="E20">
            <v>6.1162139280600001E-3</v>
          </cell>
          <cell r="F20">
            <v>1.8654449944650001E-2</v>
          </cell>
          <cell r="G20">
            <v>2.996942796003E-2</v>
          </cell>
          <cell r="H20">
            <v>4.954130238609001E-2</v>
          </cell>
          <cell r="I20">
            <v>4.9082577465720006E-2</v>
          </cell>
          <cell r="J20">
            <v>2.8440361798350001E-2</v>
          </cell>
          <cell r="K20">
            <v>1.4678893139880002E-2</v>
          </cell>
          <cell r="L20">
            <v>2.5917438134640002E-2</v>
          </cell>
        </row>
        <row r="29">
          <cell r="C29">
            <v>8.2840228988E-3</v>
          </cell>
          <cell r="D29">
            <v>2.3668579288200001E-3</v>
          </cell>
          <cell r="E29">
            <v>3.5502868932300001E-3</v>
          </cell>
          <cell r="F29">
            <v>1.3412235225839999E-2</v>
          </cell>
          <cell r="G29">
            <v>3.0374757344909999E-2</v>
          </cell>
          <cell r="H29">
            <v>5.32544041381E-3</v>
          </cell>
          <cell r="I29">
            <v>4.9408285188679998E-2</v>
          </cell>
          <cell r="J29">
            <v>3.994083332547E-2</v>
          </cell>
          <cell r="K29">
            <v>2.2485210767579998E-2</v>
          </cell>
          <cell r="L29">
            <v>2.6331370012860001E-2</v>
          </cell>
        </row>
        <row r="48">
          <cell r="C48">
            <v>5.9701473113600006E-3</v>
          </cell>
          <cell r="D48">
            <v>1.313433675365E-2</v>
          </cell>
          <cell r="E48">
            <v>6.9651648251100005E-3</v>
          </cell>
          <cell r="F48">
            <v>9.3532279725400003E-3</v>
          </cell>
          <cell r="G48">
            <v>3.243782432141E-2</v>
          </cell>
          <cell r="H48">
            <v>4.1194041785699999E-2</v>
          </cell>
          <cell r="I48">
            <v>3.1940305007320001E-2</v>
          </cell>
          <cell r="J48">
            <v>1.4626873581490001E-2</v>
          </cell>
          <cell r="K48">
            <v>3.0746283990820002E-2</v>
          </cell>
          <cell r="L48">
            <v>2.4776115565030003E-2</v>
          </cell>
        </row>
        <row r="57">
          <cell r="C57">
            <v>4.1984774215000006E-3</v>
          </cell>
          <cell r="D57">
            <v>2.2519087392390003E-2</v>
          </cell>
          <cell r="E57">
            <v>7.6335621751E-4</v>
          </cell>
          <cell r="F57">
            <v>3.56234521522E-3</v>
          </cell>
          <cell r="G57">
            <v>2.0610690773549999E-2</v>
          </cell>
          <cell r="H57">
            <v>1.6793897535870003E-2</v>
          </cell>
          <cell r="I57">
            <v>2.1755731174880003E-2</v>
          </cell>
          <cell r="J57">
            <v>3.81679323768E-3</v>
          </cell>
          <cell r="K57">
            <v>1.2595420114370001E-2</v>
          </cell>
          <cell r="L57">
            <v>1.488550091703E-2</v>
          </cell>
        </row>
        <row r="76">
          <cell r="C76">
            <v>2.8270037295760001E-2</v>
          </cell>
          <cell r="D76">
            <v>3.2067501292559995E-2</v>
          </cell>
          <cell r="E76">
            <v>8.1575141048099986E-3</v>
          </cell>
          <cell r="F76">
            <v>1.8284095091119997E-2</v>
          </cell>
          <cell r="G76">
            <v>4.0787632493109995E-2</v>
          </cell>
          <cell r="H76">
            <v>7.3417719896880007E-2</v>
          </cell>
          <cell r="I76">
            <v>4.5147682601119996E-2</v>
          </cell>
          <cell r="J76">
            <v>2.8270037295760001E-2</v>
          </cell>
          <cell r="K76">
            <v>2.5738384303050001E-2</v>
          </cell>
          <cell r="L76">
            <v>9.7046336567699985E-3</v>
          </cell>
        </row>
        <row r="85">
          <cell r="C85">
            <v>4.5685258642799995E-3</v>
          </cell>
          <cell r="D85">
            <v>2.0304563683319999E-2</v>
          </cell>
          <cell r="E85">
            <v>2.3688724071599999E-3</v>
          </cell>
          <cell r="F85">
            <v>9.4754639095200009E-3</v>
          </cell>
          <cell r="G85">
            <v>2.3350260452400001E-2</v>
          </cell>
          <cell r="H85">
            <v>2.335024759284E-2</v>
          </cell>
          <cell r="I85">
            <v>2.3857865864280001E-2</v>
          </cell>
          <cell r="J85">
            <v>7.1066043619199999E-3</v>
          </cell>
          <cell r="K85">
            <v>5.0761441357200007E-3</v>
          </cell>
          <cell r="L85">
            <v>9.137051728559999E-3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J51"/>
  <sheetViews>
    <sheetView showGridLines="0" tabSelected="1" topLeftCell="A2" zoomScale="136" zoomScaleNormal="136" workbookViewId="0">
      <selection activeCell="H44" sqref="H44"/>
    </sheetView>
  </sheetViews>
  <sheetFormatPr defaultRowHeight="15" x14ac:dyDescent="0.25"/>
  <cols>
    <col min="1" max="1" width="42.42578125" customWidth="1"/>
    <col min="2" max="2" width="14.5703125" customWidth="1"/>
    <col min="3" max="3" width="13.85546875" customWidth="1"/>
    <col min="4" max="10" width="11.28515625" customWidth="1"/>
    <col min="11" max="11" width="18.42578125" bestFit="1" customWidth="1"/>
  </cols>
  <sheetData>
    <row r="2" spans="1:10" ht="20.100000000000001" customHeight="1" thickBot="1" x14ac:dyDescent="0.3">
      <c r="A2" s="27" t="s">
        <v>40</v>
      </c>
      <c r="B2" s="1"/>
      <c r="C2" s="1"/>
      <c r="D2" s="1"/>
    </row>
    <row r="3" spans="1:10" ht="15.75" thickTop="1" x14ac:dyDescent="0.25">
      <c r="A3" s="108" t="s">
        <v>39</v>
      </c>
      <c r="B3" s="106" t="s">
        <v>9</v>
      </c>
      <c r="C3" s="107"/>
    </row>
    <row r="4" spans="1:10" ht="15.75" thickBot="1" x14ac:dyDescent="0.3">
      <c r="A4" s="109"/>
      <c r="B4" s="51" t="s">
        <v>1</v>
      </c>
      <c r="C4" s="52" t="s">
        <v>2</v>
      </c>
      <c r="E4" s="2"/>
      <c r="F4" s="2"/>
      <c r="G4" s="2"/>
      <c r="H4" s="2"/>
    </row>
    <row r="5" spans="1:10" ht="15.75" thickTop="1" x14ac:dyDescent="0.25">
      <c r="A5" s="31" t="s">
        <v>3</v>
      </c>
      <c r="B5" s="53">
        <v>0.61009170000000001</v>
      </c>
      <c r="C5" s="28">
        <v>0.59763310000000003</v>
      </c>
      <c r="E5" s="2"/>
      <c r="F5" s="2"/>
      <c r="G5" s="2"/>
      <c r="H5" s="2"/>
    </row>
    <row r="6" spans="1:10" x14ac:dyDescent="0.25">
      <c r="A6" s="31" t="s">
        <v>4</v>
      </c>
      <c r="B6" s="54">
        <v>0.41566419999999998</v>
      </c>
      <c r="C6" s="28">
        <v>0.3371287</v>
      </c>
    </row>
    <row r="7" spans="1:10" x14ac:dyDescent="0.25">
      <c r="A7" s="31" t="s">
        <v>5</v>
      </c>
      <c r="B7" s="55">
        <v>0.25359330000000002</v>
      </c>
      <c r="C7" s="43">
        <v>0.2014793</v>
      </c>
    </row>
    <row r="8" spans="1:10" x14ac:dyDescent="0.25">
      <c r="A8" s="32" t="s">
        <v>8</v>
      </c>
      <c r="B8" s="56">
        <v>0.74640669999999998</v>
      </c>
      <c r="C8" s="44">
        <v>0.79852069999999997</v>
      </c>
    </row>
    <row r="9" spans="1:10" x14ac:dyDescent="0.25">
      <c r="A9" s="29" t="s">
        <v>41</v>
      </c>
      <c r="B9" s="50">
        <v>436</v>
      </c>
      <c r="C9" s="30">
        <v>338</v>
      </c>
      <c r="J9" s="73" t="s">
        <v>59</v>
      </c>
    </row>
    <row r="10" spans="1:10" ht="15.75" thickBot="1" x14ac:dyDescent="0.3">
      <c r="A10" s="57" t="s">
        <v>43</v>
      </c>
      <c r="B10" s="58">
        <f>B9/450</f>
        <v>0.96888888888888891</v>
      </c>
      <c r="C10" s="59">
        <f>C9/350</f>
        <v>0.96571428571428575</v>
      </c>
      <c r="J10" s="72" t="s">
        <v>50</v>
      </c>
    </row>
    <row r="11" spans="1:10" s="2" customFormat="1" ht="18" x14ac:dyDescent="0.25">
      <c r="A11" s="31" t="s">
        <v>35</v>
      </c>
      <c r="B11" s="54">
        <v>0.40181270000000002</v>
      </c>
      <c r="C11" s="43"/>
      <c r="J11" s="72"/>
    </row>
    <row r="12" spans="1:10" s="2" customFormat="1" ht="18" x14ac:dyDescent="0.25">
      <c r="A12" s="31" t="s">
        <v>36</v>
      </c>
      <c r="B12" s="54">
        <v>0.25163790000000003</v>
      </c>
      <c r="C12" s="43"/>
      <c r="J12" s="72" t="s">
        <v>51</v>
      </c>
    </row>
    <row r="13" spans="1:10" s="2" customFormat="1" x14ac:dyDescent="0.25">
      <c r="A13" s="32" t="s">
        <v>37</v>
      </c>
      <c r="B13" s="56">
        <f>1-B11*B12</f>
        <v>0.89888869597866994</v>
      </c>
      <c r="C13" s="44"/>
      <c r="J13" s="72" t="s">
        <v>52</v>
      </c>
    </row>
    <row r="14" spans="1:10" s="2" customFormat="1" x14ac:dyDescent="0.25">
      <c r="A14" s="63" t="s">
        <v>42</v>
      </c>
      <c r="B14" s="64">
        <v>350</v>
      </c>
      <c r="C14" s="43"/>
      <c r="J14" s="72"/>
    </row>
    <row r="15" spans="1:10" s="2" customFormat="1" ht="15.75" thickBot="1" x14ac:dyDescent="0.3">
      <c r="A15" s="68" t="s">
        <v>7</v>
      </c>
      <c r="B15" s="58">
        <f>331/350</f>
        <v>0.94571428571428573</v>
      </c>
      <c r="C15" s="69"/>
      <c r="J15" s="72" t="s">
        <v>53</v>
      </c>
    </row>
    <row r="16" spans="1:10" s="2" customFormat="1" ht="15.75" thickBot="1" x14ac:dyDescent="0.3">
      <c r="A16" s="65" t="s">
        <v>38</v>
      </c>
      <c r="B16" s="66">
        <f>B8*0.9+B13*0.1</f>
        <v>0.76165489959786703</v>
      </c>
      <c r="C16" s="67"/>
      <c r="J16" s="72" t="s">
        <v>54</v>
      </c>
    </row>
    <row r="17" spans="1:10" ht="15.75" thickTop="1" x14ac:dyDescent="0.25">
      <c r="A17" s="2"/>
      <c r="B17" s="2"/>
      <c r="C17" s="2"/>
      <c r="D17" s="2"/>
      <c r="E17" s="72"/>
      <c r="J17" s="72" t="s">
        <v>55</v>
      </c>
    </row>
    <row r="18" spans="1:10" x14ac:dyDescent="0.25">
      <c r="E18" s="72"/>
      <c r="J18" s="72" t="s">
        <v>56</v>
      </c>
    </row>
    <row r="19" spans="1:10" ht="20.100000000000001" customHeight="1" thickBot="1" x14ac:dyDescent="0.3">
      <c r="A19" s="27" t="s">
        <v>45</v>
      </c>
      <c r="B19" s="1"/>
      <c r="C19" s="1"/>
      <c r="E19" s="72"/>
      <c r="J19" s="72" t="s">
        <v>57</v>
      </c>
    </row>
    <row r="20" spans="1:10" ht="15.75" thickTop="1" x14ac:dyDescent="0.25">
      <c r="A20" s="108" t="s">
        <v>39</v>
      </c>
      <c r="B20" s="106" t="s">
        <v>10</v>
      </c>
      <c r="C20" s="107"/>
      <c r="D20" s="104" t="s">
        <v>67</v>
      </c>
      <c r="E20" s="105"/>
      <c r="J20" s="72" t="s">
        <v>58</v>
      </c>
    </row>
    <row r="21" spans="1:10" ht="15.75" thickBot="1" x14ac:dyDescent="0.3">
      <c r="A21" s="109"/>
      <c r="B21" s="51" t="s">
        <v>1</v>
      </c>
      <c r="C21" s="52" t="s">
        <v>2</v>
      </c>
      <c r="D21" s="98" t="s">
        <v>60</v>
      </c>
      <c r="E21" s="99" t="s">
        <v>61</v>
      </c>
    </row>
    <row r="22" spans="1:10" ht="15.75" thickTop="1" x14ac:dyDescent="0.25">
      <c r="A22" s="31" t="s">
        <v>3</v>
      </c>
      <c r="B22" s="53">
        <v>0.71308020000000005</v>
      </c>
      <c r="C22" s="6">
        <v>0.39086290000000001</v>
      </c>
      <c r="D22" s="91">
        <v>0.72093019999999997</v>
      </c>
      <c r="E22" s="92">
        <v>0.3981481</v>
      </c>
      <c r="F22" s="83"/>
      <c r="G22" s="84" t="s">
        <v>62</v>
      </c>
      <c r="H22" s="83"/>
    </row>
    <row r="23" spans="1:10" x14ac:dyDescent="0.25">
      <c r="A23" s="31" t="s">
        <v>4</v>
      </c>
      <c r="B23" s="54">
        <v>0.43451679999999998</v>
      </c>
      <c r="C23" s="6">
        <v>0.32900430000000003</v>
      </c>
      <c r="D23" s="87">
        <v>0.4383513</v>
      </c>
      <c r="E23" s="93">
        <v>0.33565889999999998</v>
      </c>
      <c r="G23" s="72"/>
    </row>
    <row r="24" spans="1:10" x14ac:dyDescent="0.25">
      <c r="A24" s="31" t="s">
        <v>5</v>
      </c>
      <c r="B24" s="55">
        <v>0.30984529999999999</v>
      </c>
      <c r="C24" s="101">
        <v>0.1285956</v>
      </c>
      <c r="D24" s="94">
        <v>0.31602069999999999</v>
      </c>
      <c r="E24" s="95">
        <v>0.13364200000000001</v>
      </c>
      <c r="G24" s="72" t="s">
        <v>53</v>
      </c>
    </row>
    <row r="25" spans="1:10" x14ac:dyDescent="0.25">
      <c r="A25" s="32" t="s">
        <v>8</v>
      </c>
      <c r="B25" s="56">
        <v>0.69015470000000001</v>
      </c>
      <c r="C25" s="102">
        <v>0.87140439999999997</v>
      </c>
      <c r="D25" s="89">
        <v>0.68397929999999996</v>
      </c>
      <c r="E25" s="96">
        <v>0.86635799999999996</v>
      </c>
      <c r="G25" s="72" t="s">
        <v>54</v>
      </c>
    </row>
    <row r="26" spans="1:10" x14ac:dyDescent="0.25">
      <c r="A26" s="29" t="s">
        <v>6</v>
      </c>
      <c r="B26" s="50">
        <v>237</v>
      </c>
      <c r="C26" s="30">
        <v>197</v>
      </c>
      <c r="D26" s="100">
        <v>258</v>
      </c>
      <c r="E26" s="88">
        <v>216</v>
      </c>
      <c r="G26" s="72" t="s">
        <v>63</v>
      </c>
    </row>
    <row r="27" spans="1:10" ht="15.75" thickBot="1" x14ac:dyDescent="0.3">
      <c r="A27" s="57" t="s">
        <v>7</v>
      </c>
      <c r="B27" s="58">
        <v>0.67714285714285716</v>
      </c>
      <c r="C27" s="59">
        <v>0.71376811594202894</v>
      </c>
      <c r="D27" s="87">
        <f>D26/350</f>
        <v>0.7371428571428571</v>
      </c>
      <c r="E27" s="93">
        <f>E26/276</f>
        <v>0.78260869565217395</v>
      </c>
      <c r="G27" s="72" t="s">
        <v>64</v>
      </c>
    </row>
    <row r="28" spans="1:10" ht="18" x14ac:dyDescent="0.25">
      <c r="A28" s="31" t="s">
        <v>35</v>
      </c>
      <c r="B28" s="54">
        <v>0.64171120000000004</v>
      </c>
      <c r="C28" s="43"/>
      <c r="D28" s="85">
        <v>0.64215679999999997</v>
      </c>
      <c r="E28" s="86"/>
      <c r="F28" s="2"/>
      <c r="G28" s="72" t="s">
        <v>65</v>
      </c>
    </row>
    <row r="29" spans="1:10" ht="18" x14ac:dyDescent="0.25">
      <c r="A29" s="31" t="s">
        <v>36</v>
      </c>
      <c r="B29" s="54">
        <v>0.29066189999999997</v>
      </c>
      <c r="C29" s="43"/>
      <c r="D29" s="87">
        <v>0.29178219999999999</v>
      </c>
      <c r="E29" s="88"/>
      <c r="G29" s="72" t="s">
        <v>66</v>
      </c>
    </row>
    <row r="30" spans="1:10" x14ac:dyDescent="0.25">
      <c r="A30" s="32" t="s">
        <v>37</v>
      </c>
      <c r="B30" s="56">
        <f>1-B29*B28</f>
        <v>0.81347900335671997</v>
      </c>
      <c r="C30" s="44"/>
      <c r="D30" s="89">
        <v>0.81263010000000002</v>
      </c>
      <c r="E30" s="90"/>
      <c r="G30" s="72"/>
    </row>
    <row r="31" spans="1:10" s="2" customFormat="1" x14ac:dyDescent="0.25">
      <c r="A31" s="63" t="s">
        <v>42</v>
      </c>
      <c r="B31" s="64">
        <v>276</v>
      </c>
      <c r="C31" s="43"/>
      <c r="D31" s="100">
        <v>276</v>
      </c>
      <c r="E31" s="88"/>
    </row>
    <row r="32" spans="1:10" s="2" customFormat="1" ht="15.75" thickBot="1" x14ac:dyDescent="0.3">
      <c r="A32" s="68" t="s">
        <v>7</v>
      </c>
      <c r="B32" s="58">
        <f>187/B31</f>
        <v>0.67753623188405798</v>
      </c>
      <c r="C32" s="69"/>
      <c r="D32" s="87">
        <f>204/D31</f>
        <v>0.73913043478260865</v>
      </c>
      <c r="E32" s="88"/>
    </row>
    <row r="33" spans="1:8" ht="15.75" thickBot="1" x14ac:dyDescent="0.3">
      <c r="A33" s="60" t="s">
        <v>38</v>
      </c>
      <c r="B33" s="61">
        <f>0.9*B25+0.1*B30</f>
        <v>0.70248713033567201</v>
      </c>
      <c r="C33" s="62"/>
      <c r="D33" s="103">
        <f>0.9*D25+0.1*D30</f>
        <v>0.69684438000000004</v>
      </c>
      <c r="E33" s="97"/>
      <c r="G33" s="2"/>
    </row>
    <row r="34" spans="1:8" ht="15.75" thickTop="1" x14ac:dyDescent="0.25">
      <c r="G34" s="2"/>
    </row>
    <row r="35" spans="1:8" x14ac:dyDescent="0.25">
      <c r="D35" s="2"/>
      <c r="E35" s="2"/>
      <c r="F35" s="2"/>
      <c r="G35" s="2"/>
    </row>
    <row r="36" spans="1:8" ht="15.75" thickBot="1" x14ac:dyDescent="0.3">
      <c r="A36" s="27" t="s">
        <v>46</v>
      </c>
      <c r="B36" s="1"/>
      <c r="C36" s="1"/>
      <c r="E36" s="2"/>
      <c r="F36" s="2"/>
      <c r="G36" s="2"/>
      <c r="H36" s="2"/>
    </row>
    <row r="37" spans="1:8" ht="15.75" thickTop="1" x14ac:dyDescent="0.25">
      <c r="A37" s="108" t="s">
        <v>39</v>
      </c>
      <c r="B37" s="106" t="s">
        <v>0</v>
      </c>
      <c r="C37" s="107"/>
      <c r="G37" s="2"/>
    </row>
    <row r="38" spans="1:8" ht="15.75" thickBot="1" x14ac:dyDescent="0.3">
      <c r="A38" s="109"/>
      <c r="B38" s="51" t="s">
        <v>1</v>
      </c>
      <c r="C38" s="52" t="s">
        <v>2</v>
      </c>
      <c r="E38" s="2"/>
      <c r="F38" s="2"/>
      <c r="G38" s="2"/>
      <c r="H38" s="2"/>
    </row>
    <row r="39" spans="1:8" ht="15.75" thickTop="1" x14ac:dyDescent="0.25">
      <c r="A39" s="31" t="s">
        <v>3</v>
      </c>
      <c r="B39" s="53">
        <v>0.56716420000000001</v>
      </c>
      <c r="C39" s="28">
        <v>0.37022899999999997</v>
      </c>
      <c r="D39" s="26"/>
      <c r="G39" s="2"/>
    </row>
    <row r="40" spans="1:8" x14ac:dyDescent="0.25">
      <c r="A40" s="31" t="s">
        <v>4</v>
      </c>
      <c r="B40" s="54">
        <v>0.37228070000000002</v>
      </c>
      <c r="C40" s="28">
        <v>0.32817869999999999</v>
      </c>
      <c r="D40" s="26"/>
      <c r="G40" s="2"/>
    </row>
    <row r="41" spans="1:8" x14ac:dyDescent="0.25">
      <c r="A41" s="31" t="s">
        <v>5</v>
      </c>
      <c r="B41" s="55">
        <v>0.21114430000000001</v>
      </c>
      <c r="C41" s="43">
        <v>0.12150130000000001</v>
      </c>
      <c r="G41" s="2"/>
    </row>
    <row r="42" spans="1:8" x14ac:dyDescent="0.25">
      <c r="A42" s="32" t="s">
        <v>8</v>
      </c>
      <c r="B42" s="56">
        <v>0.78885570000000005</v>
      </c>
      <c r="C42" s="44">
        <v>0.87849869999999997</v>
      </c>
    </row>
    <row r="43" spans="1:8" x14ac:dyDescent="0.25">
      <c r="A43" s="29" t="s">
        <v>6</v>
      </c>
      <c r="B43" s="50">
        <v>335</v>
      </c>
      <c r="C43" s="30">
        <v>262</v>
      </c>
    </row>
    <row r="44" spans="1:8" ht="15.75" thickBot="1" x14ac:dyDescent="0.3">
      <c r="A44" s="57" t="s">
        <v>7</v>
      </c>
      <c r="B44" s="58">
        <v>0.95714285714285718</v>
      </c>
      <c r="C44" s="59">
        <v>0.95272727272727276</v>
      </c>
    </row>
    <row r="45" spans="1:8" ht="18" x14ac:dyDescent="0.25">
      <c r="A45" s="31" t="s">
        <v>35</v>
      </c>
      <c r="B45" s="54">
        <v>0.45600000000000002</v>
      </c>
      <c r="C45" s="43"/>
      <c r="D45" s="26"/>
    </row>
    <row r="46" spans="1:8" ht="18" x14ac:dyDescent="0.25">
      <c r="A46" s="31" t="s">
        <v>36</v>
      </c>
      <c r="B46" s="54">
        <v>0.2240277</v>
      </c>
      <c r="C46" s="43"/>
    </row>
    <row r="47" spans="1:8" x14ac:dyDescent="0.25">
      <c r="A47" s="32" t="s">
        <v>37</v>
      </c>
      <c r="B47" s="56">
        <f>1-B46*B45</f>
        <v>0.89784336880000004</v>
      </c>
      <c r="C47" s="44"/>
    </row>
    <row r="48" spans="1:8" s="2" customFormat="1" x14ac:dyDescent="0.25">
      <c r="A48" s="63" t="s">
        <v>42</v>
      </c>
      <c r="B48" s="64">
        <v>275</v>
      </c>
      <c r="C48" s="43"/>
    </row>
    <row r="49" spans="1:3" s="2" customFormat="1" ht="15.75" thickBot="1" x14ac:dyDescent="0.3">
      <c r="A49" s="68" t="s">
        <v>7</v>
      </c>
      <c r="B49" s="58">
        <f>250/B48</f>
        <v>0.90909090909090906</v>
      </c>
      <c r="C49" s="69"/>
    </row>
    <row r="50" spans="1:3" ht="15.75" thickBot="1" x14ac:dyDescent="0.3">
      <c r="A50" s="60" t="s">
        <v>38</v>
      </c>
      <c r="B50" s="61">
        <f>0.9*B42+0.1*B47</f>
        <v>0.79975446688000007</v>
      </c>
      <c r="C50" s="62"/>
    </row>
    <row r="51" spans="1:3" ht="15.75" thickTop="1" x14ac:dyDescent="0.25">
      <c r="A51" s="2"/>
      <c r="B51" s="2"/>
      <c r="C51" s="2"/>
    </row>
  </sheetData>
  <mergeCells count="7">
    <mergeCell ref="D20:E20"/>
    <mergeCell ref="B3:C3"/>
    <mergeCell ref="A3:A4"/>
    <mergeCell ref="A37:A38"/>
    <mergeCell ref="B37:C37"/>
    <mergeCell ref="A20:A21"/>
    <mergeCell ref="B20:C20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46"/>
  <sheetViews>
    <sheetView showGridLines="0" zoomScale="130" zoomScaleNormal="130" workbookViewId="0">
      <selection activeCell="I18" sqref="I18"/>
    </sheetView>
  </sheetViews>
  <sheetFormatPr defaultRowHeight="15" x14ac:dyDescent="0.25"/>
  <cols>
    <col min="1" max="1" width="25" style="2" customWidth="1"/>
    <col min="2" max="2" width="15.7109375" style="2" customWidth="1"/>
    <col min="3" max="10" width="11.28515625" style="2" customWidth="1"/>
    <col min="11" max="11" width="18.42578125" style="2" bestFit="1" customWidth="1"/>
    <col min="12" max="16384" width="9.140625" style="2"/>
  </cols>
  <sheetData>
    <row r="1" spans="1:12" x14ac:dyDescent="0.25">
      <c r="A1" s="74" t="s">
        <v>49</v>
      </c>
      <c r="B1" s="75">
        <f>1/10</f>
        <v>0.1</v>
      </c>
      <c r="C1" s="75">
        <f>1/10</f>
        <v>0.1</v>
      </c>
      <c r="D1" s="76">
        <f>1/15</f>
        <v>6.6666666666666666E-2</v>
      </c>
      <c r="E1" s="76">
        <f t="shared" ref="E1:F1" si="0">1/15</f>
        <v>6.6666666666666666E-2</v>
      </c>
      <c r="F1" s="76">
        <f t="shared" si="0"/>
        <v>6.6666666666666666E-2</v>
      </c>
      <c r="G1" s="75">
        <f>1/5</f>
        <v>0.2</v>
      </c>
      <c r="H1" s="75">
        <f t="shared" ref="H1:K1" si="1">1/10</f>
        <v>0.1</v>
      </c>
      <c r="I1" s="75">
        <f t="shared" si="1"/>
        <v>0.1</v>
      </c>
      <c r="J1" s="75">
        <f t="shared" si="1"/>
        <v>0.1</v>
      </c>
      <c r="K1" s="75">
        <f t="shared" si="1"/>
        <v>0.1</v>
      </c>
    </row>
    <row r="2" spans="1:12" ht="18.75" customHeight="1" x14ac:dyDescent="0.25"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2" x14ac:dyDescent="0.25">
      <c r="B3" s="70"/>
      <c r="C3" s="70"/>
      <c r="D3" s="70"/>
      <c r="E3" s="70"/>
      <c r="F3" s="70"/>
      <c r="G3" s="70"/>
      <c r="H3" s="70"/>
      <c r="I3" s="70"/>
      <c r="J3" s="70"/>
      <c r="K3" s="70"/>
    </row>
    <row r="4" spans="1:12" ht="20.100000000000001" customHeight="1" thickBot="1" x14ac:dyDescent="0.3">
      <c r="A4" s="112" t="s">
        <v>47</v>
      </c>
      <c r="B4" s="112"/>
      <c r="C4" s="113"/>
      <c r="D4" s="113"/>
      <c r="E4" s="113"/>
      <c r="F4" s="113"/>
      <c r="G4" s="113"/>
      <c r="H4" s="46"/>
      <c r="I4" s="3"/>
      <c r="J4" s="3"/>
      <c r="K4" s="3"/>
      <c r="L4" s="3"/>
    </row>
    <row r="5" spans="1:12" ht="18" customHeight="1" thickBot="1" x14ac:dyDescent="0.3">
      <c r="A5" s="114" t="s">
        <v>11</v>
      </c>
      <c r="B5" s="116" t="s">
        <v>12</v>
      </c>
      <c r="C5" s="117"/>
      <c r="D5" s="116" t="s">
        <v>13</v>
      </c>
      <c r="E5" s="118"/>
      <c r="F5" s="117"/>
      <c r="G5" s="49" t="s">
        <v>14</v>
      </c>
      <c r="H5" s="110" t="s">
        <v>15</v>
      </c>
      <c r="I5" s="119"/>
      <c r="J5" s="110" t="s">
        <v>16</v>
      </c>
      <c r="K5" s="111"/>
    </row>
    <row r="6" spans="1:12" ht="60.75" thickBot="1" x14ac:dyDescent="0.3">
      <c r="A6" s="115"/>
      <c r="B6" s="47" t="s">
        <v>17</v>
      </c>
      <c r="C6" s="48" t="s">
        <v>18</v>
      </c>
      <c r="D6" s="47" t="s">
        <v>19</v>
      </c>
      <c r="E6" s="49" t="s">
        <v>20</v>
      </c>
      <c r="F6" s="48" t="s">
        <v>21</v>
      </c>
      <c r="G6" s="49" t="s">
        <v>22</v>
      </c>
      <c r="H6" s="47" t="s">
        <v>23</v>
      </c>
      <c r="I6" s="49" t="s">
        <v>24</v>
      </c>
      <c r="J6" s="47" t="s">
        <v>33</v>
      </c>
      <c r="K6" s="48" t="s">
        <v>34</v>
      </c>
    </row>
    <row r="7" spans="1:12" ht="15.75" thickBot="1" x14ac:dyDescent="0.3">
      <c r="A7" s="42" t="s">
        <v>31</v>
      </c>
      <c r="B7" s="36"/>
      <c r="C7" s="38"/>
      <c r="D7" s="40"/>
      <c r="E7" s="34"/>
      <c r="F7" s="35"/>
      <c r="G7" s="34"/>
      <c r="H7" s="36"/>
      <c r="I7" s="37"/>
      <c r="J7" s="36"/>
      <c r="K7" s="38"/>
    </row>
    <row r="8" spans="1:12" x14ac:dyDescent="0.25">
      <c r="A8" s="11" t="s">
        <v>27</v>
      </c>
      <c r="B8" s="9">
        <v>0.25917430000000002</v>
      </c>
      <c r="C8" s="10">
        <v>5.2752300000000002E-2</v>
      </c>
      <c r="D8" s="9">
        <v>9.1743099999999994E-2</v>
      </c>
      <c r="E8" s="4">
        <v>0.27981650000000002</v>
      </c>
      <c r="F8" s="10">
        <v>0.44954129999999998</v>
      </c>
      <c r="G8" s="4">
        <v>0.24770639999999999</v>
      </c>
      <c r="H8" s="9">
        <v>0.49082569999999998</v>
      </c>
      <c r="I8" s="4">
        <v>0.28440369999999998</v>
      </c>
      <c r="J8" s="9">
        <v>0.146789</v>
      </c>
      <c r="K8" s="10">
        <v>0.25917430000000002</v>
      </c>
    </row>
    <row r="9" spans="1:12" x14ac:dyDescent="0.25">
      <c r="A9" s="11" t="s">
        <v>28</v>
      </c>
      <c r="B9" s="12">
        <v>0.10220079999999999</v>
      </c>
      <c r="C9" s="13">
        <v>2.0801900000000002E-2</v>
      </c>
      <c r="D9" s="12">
        <v>2.4118199999999999E-2</v>
      </c>
      <c r="E9" s="14">
        <v>7.3560500000000001E-2</v>
      </c>
      <c r="F9" s="13">
        <v>0.1181791</v>
      </c>
      <c r="G9" s="14">
        <v>0.19535730000000001</v>
      </c>
      <c r="H9" s="12">
        <v>0.19354840000000001</v>
      </c>
      <c r="I9" s="14">
        <v>0.1121495</v>
      </c>
      <c r="J9" s="12">
        <v>5.78836E-2</v>
      </c>
      <c r="K9" s="13">
        <v>0.10220079999999999</v>
      </c>
    </row>
    <row r="10" spans="1:12" x14ac:dyDescent="0.25">
      <c r="A10" s="11" t="s">
        <v>30</v>
      </c>
      <c r="B10" s="77">
        <f>B9*'[1]5DEI'!$H$7</f>
        <v>2.5917438134640002E-2</v>
      </c>
      <c r="C10" s="78">
        <f>C9*'[1]5DEI'!$H$7</f>
        <v>5.2752224672700009E-3</v>
      </c>
      <c r="D10" s="77">
        <f>D9*'[1]5DEI'!$H$7</f>
        <v>6.1162139280600001E-3</v>
      </c>
      <c r="E10" s="79">
        <f>E9*'[1]5DEI'!$H$7</f>
        <v>1.8654449944650001E-2</v>
      </c>
      <c r="F10" s="78">
        <f>F9*'[1]5DEI'!$H$7</f>
        <v>2.996942796003E-2</v>
      </c>
      <c r="G10" s="77">
        <f>G9*'[1]5DEI'!$H$7</f>
        <v>4.954130238609001E-2</v>
      </c>
      <c r="H10" s="77">
        <f>H9*'[1]5DEI'!$H$7</f>
        <v>4.9082577465720006E-2</v>
      </c>
      <c r="I10" s="78">
        <f>I9*'[1]5DEI'!$H$7</f>
        <v>2.8440361798350001E-2</v>
      </c>
      <c r="J10" s="77">
        <f>J9*'[1]5DEI'!$H$7</f>
        <v>1.4678893139880002E-2</v>
      </c>
      <c r="K10" s="78">
        <f>K9*'[1]5DEI'!$H$7</f>
        <v>2.5917438134640002E-2</v>
      </c>
    </row>
    <row r="11" spans="1:12" ht="15.75" thickBot="1" x14ac:dyDescent="0.3">
      <c r="A11" s="7" t="s">
        <v>29</v>
      </c>
      <c r="B11" s="120">
        <f>SUM(B9:C9)</f>
        <v>0.12300269999999999</v>
      </c>
      <c r="C11" s="121"/>
      <c r="D11" s="120">
        <f>SUM(D9:F9)</f>
        <v>0.21585779999999999</v>
      </c>
      <c r="E11" s="122"/>
      <c r="F11" s="121"/>
      <c r="G11" s="45">
        <f>SUM(G9:G9)</f>
        <v>0.19535730000000001</v>
      </c>
      <c r="H11" s="120">
        <f>SUM(H9:I9)</f>
        <v>0.30569790000000002</v>
      </c>
      <c r="I11" s="122"/>
      <c r="J11" s="120">
        <f>SUM(J9:K9)</f>
        <v>0.16008439999999999</v>
      </c>
      <c r="K11" s="121"/>
    </row>
    <row r="12" spans="1:12" ht="15.75" thickBot="1" x14ac:dyDescent="0.3">
      <c r="A12" s="39" t="s">
        <v>32</v>
      </c>
      <c r="B12" s="36"/>
      <c r="C12" s="38"/>
      <c r="D12" s="40"/>
      <c r="E12" s="34"/>
      <c r="F12" s="35"/>
      <c r="G12" s="34"/>
      <c r="H12" s="36"/>
      <c r="I12" s="37"/>
      <c r="J12" s="36"/>
      <c r="K12" s="38"/>
    </row>
    <row r="13" spans="1:12" x14ac:dyDescent="0.25">
      <c r="A13" s="15" t="s">
        <v>27</v>
      </c>
      <c r="B13" s="16">
        <v>8.2840200000000003E-2</v>
      </c>
      <c r="C13" s="17">
        <v>2.3668600000000001E-2</v>
      </c>
      <c r="D13" s="16">
        <v>5.32544E-2</v>
      </c>
      <c r="E13" s="18">
        <v>0.20118340000000001</v>
      </c>
      <c r="F13" s="17">
        <v>0.45562130000000001</v>
      </c>
      <c r="G13" s="19">
        <v>2.66272E-2</v>
      </c>
      <c r="H13" s="16">
        <v>0.49408279999999999</v>
      </c>
      <c r="I13" s="18">
        <v>0.39940829999999999</v>
      </c>
      <c r="J13" s="16">
        <v>0.2248521</v>
      </c>
      <c r="K13" s="17">
        <v>0.26331359999999998</v>
      </c>
    </row>
    <row r="14" spans="1:12" x14ac:dyDescent="0.25">
      <c r="A14" s="5" t="s">
        <v>28</v>
      </c>
      <c r="B14" s="12">
        <v>4.1116E-2</v>
      </c>
      <c r="C14" s="20">
        <v>1.17474E-2</v>
      </c>
      <c r="D14" s="21">
        <v>1.7621100000000001E-2</v>
      </c>
      <c r="E14" s="22">
        <v>6.6568799999999997E-2</v>
      </c>
      <c r="F14" s="20">
        <v>0.1507587</v>
      </c>
      <c r="G14" s="6">
        <v>2.6431699999999999E-2</v>
      </c>
      <c r="H14" s="21">
        <v>0.24522759999999999</v>
      </c>
      <c r="I14" s="22">
        <v>0.19823789999999999</v>
      </c>
      <c r="J14" s="21">
        <v>0.11160059999999999</v>
      </c>
      <c r="K14" s="20">
        <v>0.13069020000000001</v>
      </c>
    </row>
    <row r="15" spans="1:12" x14ac:dyDescent="0.25">
      <c r="A15" s="11" t="s">
        <v>30</v>
      </c>
      <c r="B15" s="80">
        <f>B14*'[1]5DEI'!$L$7</f>
        <v>8.2840228988E-3</v>
      </c>
      <c r="C15" s="81">
        <f>C14*'[1]5DEI'!$L$7</f>
        <v>2.3668579288200001E-3</v>
      </c>
      <c r="D15" s="80">
        <f>D14*'[1]5DEI'!$L$7</f>
        <v>3.5502868932300001E-3</v>
      </c>
      <c r="E15" s="82">
        <f>E14*'[1]5DEI'!$L$7</f>
        <v>1.3412235225839999E-2</v>
      </c>
      <c r="F15" s="81">
        <f>F14*'[1]5DEI'!$L$7</f>
        <v>3.0374757344909999E-2</v>
      </c>
      <c r="G15" s="80">
        <f>G14*'[1]5DEI'!$L$7</f>
        <v>5.32544041381E-3</v>
      </c>
      <c r="H15" s="80">
        <f>H14*'[1]5DEI'!$L$7</f>
        <v>4.9408285188679998E-2</v>
      </c>
      <c r="I15" s="81">
        <f>I14*'[1]5DEI'!$L$7</f>
        <v>3.994083332547E-2</v>
      </c>
      <c r="J15" s="80">
        <f>J14*'[1]5DEI'!$L$7</f>
        <v>2.2485210767579998E-2</v>
      </c>
      <c r="K15" s="81">
        <f>K14*'[1]5DEI'!$L$7</f>
        <v>2.6331370012860001E-2</v>
      </c>
    </row>
    <row r="16" spans="1:12" ht="15.75" thickBot="1" x14ac:dyDescent="0.3">
      <c r="A16" s="7" t="s">
        <v>29</v>
      </c>
      <c r="B16" s="120">
        <f>SUM(B14:C14)</f>
        <v>5.2863399999999998E-2</v>
      </c>
      <c r="C16" s="121"/>
      <c r="D16" s="120">
        <f>SUM(D14:F14)</f>
        <v>0.23494860000000001</v>
      </c>
      <c r="E16" s="122"/>
      <c r="F16" s="121"/>
      <c r="G16" s="45">
        <f>SUM(G14:G14)</f>
        <v>2.6431699999999999E-2</v>
      </c>
      <c r="H16" s="120">
        <f>SUM(H14:I14)</f>
        <v>0.44346549999999996</v>
      </c>
      <c r="I16" s="122"/>
      <c r="J16" s="120">
        <f>SUM(J14:K14)</f>
        <v>0.2422908</v>
      </c>
      <c r="K16" s="121"/>
    </row>
    <row r="17" spans="1:12" x14ac:dyDescent="0.25">
      <c r="A17" s="41"/>
      <c r="B17" s="6"/>
      <c r="C17" s="6"/>
      <c r="D17" s="6"/>
      <c r="E17" s="6"/>
      <c r="F17" s="6"/>
      <c r="G17" s="6"/>
      <c r="H17" s="6"/>
      <c r="I17" s="6"/>
      <c r="J17" s="6"/>
      <c r="K17" s="6"/>
    </row>
    <row r="19" spans="1:12" ht="20.100000000000001" customHeight="1" thickBot="1" x14ac:dyDescent="0.3">
      <c r="A19" s="112" t="s">
        <v>48</v>
      </c>
      <c r="B19" s="112"/>
      <c r="C19" s="113"/>
      <c r="D19" s="113"/>
      <c r="E19" s="113"/>
      <c r="F19" s="113"/>
      <c r="G19" s="113"/>
      <c r="H19" s="46"/>
      <c r="I19" s="3"/>
      <c r="J19" s="3"/>
      <c r="K19" s="3"/>
      <c r="L19" s="3"/>
    </row>
    <row r="20" spans="1:12" ht="18" customHeight="1" thickBot="1" x14ac:dyDescent="0.3">
      <c r="A20" s="114" t="s">
        <v>11</v>
      </c>
      <c r="B20" s="116" t="s">
        <v>12</v>
      </c>
      <c r="C20" s="117"/>
      <c r="D20" s="116" t="s">
        <v>13</v>
      </c>
      <c r="E20" s="118"/>
      <c r="F20" s="117"/>
      <c r="G20" s="49" t="s">
        <v>14</v>
      </c>
      <c r="H20" s="110" t="s">
        <v>15</v>
      </c>
      <c r="I20" s="119"/>
      <c r="J20" s="110" t="s">
        <v>16</v>
      </c>
      <c r="K20" s="111"/>
    </row>
    <row r="21" spans="1:12" ht="60.75" thickBot="1" x14ac:dyDescent="0.3">
      <c r="A21" s="123"/>
      <c r="B21" s="47" t="s">
        <v>17</v>
      </c>
      <c r="C21" s="48" t="s">
        <v>18</v>
      </c>
      <c r="D21" s="47" t="s">
        <v>19</v>
      </c>
      <c r="E21" s="49" t="s">
        <v>20</v>
      </c>
      <c r="F21" s="48" t="s">
        <v>21</v>
      </c>
      <c r="G21" s="49" t="s">
        <v>22</v>
      </c>
      <c r="H21" s="47" t="s">
        <v>23</v>
      </c>
      <c r="I21" s="49" t="s">
        <v>24</v>
      </c>
      <c r="J21" s="47" t="s">
        <v>33</v>
      </c>
      <c r="K21" s="48" t="s">
        <v>34</v>
      </c>
    </row>
    <row r="22" spans="1:12" ht="15.75" thickBot="1" x14ac:dyDescent="0.3">
      <c r="A22" s="42" t="s">
        <v>31</v>
      </c>
      <c r="B22" s="36"/>
      <c r="C22" s="38"/>
      <c r="D22" s="40"/>
      <c r="E22" s="34"/>
      <c r="F22" s="35"/>
      <c r="G22" s="34"/>
      <c r="H22" s="36"/>
      <c r="I22" s="37"/>
      <c r="J22" s="36"/>
      <c r="K22" s="38"/>
    </row>
    <row r="23" spans="1:12" x14ac:dyDescent="0.25">
      <c r="A23" s="8" t="s">
        <v>27</v>
      </c>
      <c r="B23" s="9">
        <v>0.28270040000000002</v>
      </c>
      <c r="C23" s="10">
        <v>0.32067509999999999</v>
      </c>
      <c r="D23" s="9">
        <v>0.1223629</v>
      </c>
      <c r="E23" s="4">
        <v>0.27426159999999999</v>
      </c>
      <c r="F23" s="10">
        <v>0.61181430000000003</v>
      </c>
      <c r="G23" s="4">
        <v>0.36708859999999999</v>
      </c>
      <c r="H23" s="9">
        <v>0.45147680000000001</v>
      </c>
      <c r="I23" s="4">
        <v>0.28270040000000002</v>
      </c>
      <c r="J23" s="9">
        <v>0.257384</v>
      </c>
      <c r="K23" s="10">
        <v>9.7046400000000005E-2</v>
      </c>
    </row>
    <row r="24" spans="1:12" x14ac:dyDescent="0.25">
      <c r="A24" s="11" t="s">
        <v>28</v>
      </c>
      <c r="B24" s="12">
        <v>9.1239200000000006E-2</v>
      </c>
      <c r="C24" s="13">
        <v>0.1034952</v>
      </c>
      <c r="D24" s="12">
        <v>2.6327699999999999E-2</v>
      </c>
      <c r="E24" s="14">
        <v>5.9010399999999998E-2</v>
      </c>
      <c r="F24" s="13">
        <v>0.1316387</v>
      </c>
      <c r="G24" s="14">
        <v>0.23694960000000001</v>
      </c>
      <c r="H24" s="12">
        <v>0.14571039999999999</v>
      </c>
      <c r="I24" s="14">
        <v>9.1239200000000006E-2</v>
      </c>
      <c r="J24" s="12">
        <v>8.3068500000000003E-2</v>
      </c>
      <c r="K24" s="13">
        <v>3.1320899999999999E-2</v>
      </c>
    </row>
    <row r="25" spans="1:12" x14ac:dyDescent="0.25">
      <c r="A25" s="11" t="s">
        <v>30</v>
      </c>
      <c r="B25" s="23">
        <f>B24*'[1]5DEI'!$H$25</f>
        <v>2.8270037295760001E-2</v>
      </c>
      <c r="C25" s="24">
        <f>C24*'[1]5DEI'!$H$25</f>
        <v>3.2067501292559995E-2</v>
      </c>
      <c r="D25" s="23">
        <f>D24*'[1]5DEI'!$H$25</f>
        <v>8.1575141048099986E-3</v>
      </c>
      <c r="E25" s="25">
        <f>E24*'[1]5DEI'!$H$25</f>
        <v>1.8284095091119997E-2</v>
      </c>
      <c r="F25" s="24">
        <f>F24*'[1]5DEI'!$H$25</f>
        <v>4.0787632493109995E-2</v>
      </c>
      <c r="G25" s="25">
        <f>G24*'[1]5DEI'!$H$25</f>
        <v>7.3417719896880007E-2</v>
      </c>
      <c r="H25" s="23">
        <f>H24*'[1]5DEI'!$H$25</f>
        <v>4.5147682601119996E-2</v>
      </c>
      <c r="I25" s="25">
        <f>I24*'[1]5DEI'!$H$25</f>
        <v>2.8270037295760001E-2</v>
      </c>
      <c r="J25" s="23">
        <f>J24*'[1]5DEI'!$H$25</f>
        <v>2.5738384303050001E-2</v>
      </c>
      <c r="K25" s="24">
        <f>K24*'[1]5DEI'!$H$25</f>
        <v>9.7046336567699985E-3</v>
      </c>
    </row>
    <row r="26" spans="1:12" ht="15.75" thickBot="1" x14ac:dyDescent="0.3">
      <c r="A26" s="7" t="s">
        <v>29</v>
      </c>
      <c r="B26" s="120">
        <f>SUM(B24:C24)</f>
        <v>0.1947344</v>
      </c>
      <c r="C26" s="121"/>
      <c r="D26" s="120">
        <f>SUM(D24:F24)</f>
        <v>0.2169768</v>
      </c>
      <c r="E26" s="122"/>
      <c r="F26" s="121"/>
      <c r="G26" s="45">
        <f>SUM(G24:G24)</f>
        <v>0.23694960000000001</v>
      </c>
      <c r="H26" s="120">
        <f>SUM(H24:I24)</f>
        <v>0.23694959999999998</v>
      </c>
      <c r="I26" s="122"/>
      <c r="J26" s="120">
        <f>SUM(J24:K24)</f>
        <v>0.1143894</v>
      </c>
      <c r="K26" s="121"/>
    </row>
    <row r="27" spans="1:12" ht="15.75" thickBot="1" x14ac:dyDescent="0.3">
      <c r="A27" s="33" t="s">
        <v>32</v>
      </c>
      <c r="B27" s="36"/>
      <c r="C27" s="38"/>
      <c r="D27" s="40"/>
      <c r="E27" s="34"/>
      <c r="F27" s="35"/>
      <c r="G27" s="34"/>
      <c r="H27" s="36"/>
      <c r="I27" s="37"/>
      <c r="J27" s="36"/>
      <c r="K27" s="38"/>
    </row>
    <row r="28" spans="1:12" x14ac:dyDescent="0.25">
      <c r="A28" s="15" t="s">
        <v>27</v>
      </c>
      <c r="B28" s="16">
        <v>4.5685299999999998E-2</v>
      </c>
      <c r="C28" s="17">
        <v>0.2030457</v>
      </c>
      <c r="D28" s="16">
        <v>3.5533000000000002E-2</v>
      </c>
      <c r="E28" s="18">
        <v>0.14213200000000001</v>
      </c>
      <c r="F28" s="17">
        <v>0.3502538</v>
      </c>
      <c r="G28" s="19">
        <v>0.1167513</v>
      </c>
      <c r="H28" s="16">
        <v>0.2385787</v>
      </c>
      <c r="I28" s="18">
        <v>7.1066000000000004E-2</v>
      </c>
      <c r="J28" s="16">
        <v>5.0761399999999998E-2</v>
      </c>
      <c r="K28" s="17">
        <v>9.1370599999999996E-2</v>
      </c>
    </row>
    <row r="29" spans="1:12" x14ac:dyDescent="0.25">
      <c r="A29" s="5" t="s">
        <v>28</v>
      </c>
      <c r="B29" s="12">
        <v>3.5526299999999997E-2</v>
      </c>
      <c r="C29" s="20">
        <v>0.1578947</v>
      </c>
      <c r="D29" s="21">
        <v>1.8421099999999999E-2</v>
      </c>
      <c r="E29" s="22">
        <v>7.3684200000000005E-2</v>
      </c>
      <c r="F29" s="20">
        <v>0.18157899999999999</v>
      </c>
      <c r="G29" s="6">
        <v>0.18157889999999999</v>
      </c>
      <c r="H29" s="21">
        <v>0.18552630000000001</v>
      </c>
      <c r="I29" s="22">
        <v>5.5263199999999998E-2</v>
      </c>
      <c r="J29" s="21">
        <v>3.94737E-2</v>
      </c>
      <c r="K29" s="20">
        <v>7.1052599999999994E-2</v>
      </c>
    </row>
    <row r="30" spans="1:12" x14ac:dyDescent="0.25">
      <c r="A30" s="11" t="s">
        <v>30</v>
      </c>
      <c r="B30" s="23">
        <f>B29*'[1]5DEI'!$L$25</f>
        <v>4.5685258642799995E-3</v>
      </c>
      <c r="C30" s="24">
        <f>C29*'[1]5DEI'!$L$25</f>
        <v>2.0304563683319999E-2</v>
      </c>
      <c r="D30" s="23">
        <f>D29*'[1]5DEI'!$L$25</f>
        <v>2.3688724071599999E-3</v>
      </c>
      <c r="E30" s="25">
        <f>E29*'[1]5DEI'!$L$25</f>
        <v>9.4754639095200009E-3</v>
      </c>
      <c r="F30" s="24">
        <f>F29*'[1]5DEI'!$L$25</f>
        <v>2.3350260452400001E-2</v>
      </c>
      <c r="G30" s="25">
        <f>G29*'[1]5DEI'!$L$25</f>
        <v>2.335024759284E-2</v>
      </c>
      <c r="H30" s="23">
        <f>H29*'[1]5DEI'!$L$25</f>
        <v>2.3857865864280001E-2</v>
      </c>
      <c r="I30" s="25">
        <f>I29*'[1]5DEI'!$L$25</f>
        <v>7.1066043619199999E-3</v>
      </c>
      <c r="J30" s="23">
        <f>J29*'[1]5DEI'!$L$25</f>
        <v>5.0761441357200007E-3</v>
      </c>
      <c r="K30" s="24">
        <f>K29*'[1]5DEI'!$L$25</f>
        <v>9.137051728559999E-3</v>
      </c>
    </row>
    <row r="31" spans="1:12" ht="15.75" thickBot="1" x14ac:dyDescent="0.3">
      <c r="A31" s="7" t="s">
        <v>29</v>
      </c>
      <c r="B31" s="120">
        <f>SUM(B29:C29)</f>
        <v>0.19342100000000001</v>
      </c>
      <c r="C31" s="121"/>
      <c r="D31" s="120">
        <f>SUM(D29:F29)</f>
        <v>0.27368429999999999</v>
      </c>
      <c r="E31" s="122"/>
      <c r="F31" s="121"/>
      <c r="G31" s="45">
        <f>SUM(G29:G29)</f>
        <v>0.18157889999999999</v>
      </c>
      <c r="H31" s="120">
        <f>SUM(H29:I29)</f>
        <v>0.24078949999999999</v>
      </c>
      <c r="I31" s="122"/>
      <c r="J31" s="120">
        <f>SUM(J29:K29)</f>
        <v>0.11052629999999999</v>
      </c>
      <c r="K31" s="121"/>
    </row>
    <row r="34" spans="1:12" ht="20.100000000000001" customHeight="1" thickBot="1" x14ac:dyDescent="0.3">
      <c r="A34" s="112" t="s">
        <v>44</v>
      </c>
      <c r="B34" s="112"/>
      <c r="C34" s="113"/>
      <c r="D34" s="113"/>
      <c r="E34" s="113"/>
      <c r="F34" s="113"/>
      <c r="G34" s="113"/>
      <c r="H34" s="46"/>
      <c r="I34" s="3"/>
      <c r="J34" s="3"/>
      <c r="K34" s="3"/>
      <c r="L34" s="3"/>
    </row>
    <row r="35" spans="1:12" ht="18" customHeight="1" thickBot="1" x14ac:dyDescent="0.3">
      <c r="A35" s="114" t="s">
        <v>11</v>
      </c>
      <c r="B35" s="116" t="s">
        <v>12</v>
      </c>
      <c r="C35" s="117"/>
      <c r="D35" s="116" t="s">
        <v>13</v>
      </c>
      <c r="E35" s="118"/>
      <c r="F35" s="117"/>
      <c r="G35" s="49" t="s">
        <v>14</v>
      </c>
      <c r="H35" s="110" t="s">
        <v>15</v>
      </c>
      <c r="I35" s="119"/>
      <c r="J35" s="110" t="s">
        <v>16</v>
      </c>
      <c r="K35" s="111"/>
    </row>
    <row r="36" spans="1:12" ht="60.75" thickBot="1" x14ac:dyDescent="0.3">
      <c r="A36" s="123"/>
      <c r="B36" s="47" t="s">
        <v>17</v>
      </c>
      <c r="C36" s="48" t="s">
        <v>18</v>
      </c>
      <c r="D36" s="47" t="s">
        <v>19</v>
      </c>
      <c r="E36" s="49" t="s">
        <v>20</v>
      </c>
      <c r="F36" s="48" t="s">
        <v>21</v>
      </c>
      <c r="G36" s="49" t="s">
        <v>22</v>
      </c>
      <c r="H36" s="47" t="s">
        <v>23</v>
      </c>
      <c r="I36" s="49" t="s">
        <v>24</v>
      </c>
      <c r="J36" s="47" t="s">
        <v>25</v>
      </c>
      <c r="K36" s="48" t="s">
        <v>26</v>
      </c>
    </row>
    <row r="37" spans="1:12" ht="15.75" thickBot="1" x14ac:dyDescent="0.3">
      <c r="A37" s="42" t="s">
        <v>31</v>
      </c>
      <c r="B37" s="36"/>
      <c r="C37" s="38"/>
      <c r="D37" s="40"/>
      <c r="E37" s="34"/>
      <c r="F37" s="35"/>
      <c r="G37" s="34"/>
      <c r="H37" s="36"/>
      <c r="I37" s="37"/>
      <c r="J37" s="36"/>
      <c r="K37" s="38"/>
    </row>
    <row r="38" spans="1:12" x14ac:dyDescent="0.25">
      <c r="A38" s="8" t="s">
        <v>27</v>
      </c>
      <c r="B38" s="9">
        <v>5.9701499999999998E-2</v>
      </c>
      <c r="C38" s="10">
        <v>0.1313433</v>
      </c>
      <c r="D38" s="9">
        <v>0.1044776</v>
      </c>
      <c r="E38" s="4">
        <v>0.14029849999999999</v>
      </c>
      <c r="F38" s="10">
        <v>0.48656719999999998</v>
      </c>
      <c r="G38" s="4">
        <v>0.20597019999999999</v>
      </c>
      <c r="H38" s="9">
        <v>0.31940299999999999</v>
      </c>
      <c r="I38" s="4">
        <v>0.1462687</v>
      </c>
      <c r="J38" s="9">
        <v>0.30746269999999998</v>
      </c>
      <c r="K38" s="10">
        <v>0.24776119999999999</v>
      </c>
    </row>
    <row r="39" spans="1:12" x14ac:dyDescent="0.25">
      <c r="A39" s="11" t="s">
        <v>28</v>
      </c>
      <c r="B39" s="12">
        <v>2.82752E-2</v>
      </c>
      <c r="C39" s="13">
        <v>6.2205499999999997E-2</v>
      </c>
      <c r="D39" s="12">
        <v>3.2987700000000002E-2</v>
      </c>
      <c r="E39" s="14">
        <v>4.4297799999999998E-2</v>
      </c>
      <c r="F39" s="13">
        <v>0.15362870000000001</v>
      </c>
      <c r="G39" s="14">
        <v>0.19509899999999999</v>
      </c>
      <c r="H39" s="12">
        <v>0.1512724</v>
      </c>
      <c r="I39" s="14">
        <v>6.9274299999999997E-2</v>
      </c>
      <c r="J39" s="12">
        <v>0.14561740000000001</v>
      </c>
      <c r="K39" s="13">
        <v>0.1173421</v>
      </c>
    </row>
    <row r="40" spans="1:12" x14ac:dyDescent="0.25">
      <c r="A40" s="11" t="s">
        <v>30</v>
      </c>
      <c r="B40" s="23">
        <f>B39*'[1]5DEI'!$H$16</f>
        <v>5.9701473113600006E-3</v>
      </c>
      <c r="C40" s="24">
        <f>C39*'[1]5DEI'!$H$16</f>
        <v>1.313433675365E-2</v>
      </c>
      <c r="D40" s="23">
        <f>D39*'[1]5DEI'!$H$16</f>
        <v>6.9651648251100005E-3</v>
      </c>
      <c r="E40" s="25">
        <f>E39*'[1]5DEI'!$H$16</f>
        <v>9.3532279725400003E-3</v>
      </c>
      <c r="F40" s="24">
        <f>F39*'[1]5DEI'!$H$16</f>
        <v>3.243782432141E-2</v>
      </c>
      <c r="G40" s="25">
        <f>G39*'[1]5DEI'!$H$16</f>
        <v>4.1194041785699999E-2</v>
      </c>
      <c r="H40" s="23">
        <f>H39*'[1]5DEI'!$H$16</f>
        <v>3.1940305007320001E-2</v>
      </c>
      <c r="I40" s="25">
        <f>I39*'[1]5DEI'!$H$16</f>
        <v>1.4626873581490001E-2</v>
      </c>
      <c r="J40" s="23">
        <f>J39*'[1]5DEI'!$H$16</f>
        <v>3.0746283990820002E-2</v>
      </c>
      <c r="K40" s="24">
        <f>K39*'[1]5DEI'!$H$16</f>
        <v>2.4776115565030003E-2</v>
      </c>
    </row>
    <row r="41" spans="1:12" ht="15.75" thickBot="1" x14ac:dyDescent="0.3">
      <c r="A41" s="7" t="s">
        <v>29</v>
      </c>
      <c r="B41" s="120">
        <f>SUM(B39:C39)</f>
        <v>9.0480699999999997E-2</v>
      </c>
      <c r="C41" s="121"/>
      <c r="D41" s="120">
        <f>SUM(D39:F39)</f>
        <v>0.23091420000000001</v>
      </c>
      <c r="E41" s="122"/>
      <c r="F41" s="121"/>
      <c r="G41" s="45">
        <f>SUM(G39:G39)</f>
        <v>0.19509899999999999</v>
      </c>
      <c r="H41" s="120">
        <f>SUM(H39:I39)</f>
        <v>0.22054669999999998</v>
      </c>
      <c r="I41" s="122"/>
      <c r="J41" s="120">
        <f>SUM(J39:K39)</f>
        <v>0.26295950000000001</v>
      </c>
      <c r="K41" s="121"/>
    </row>
    <row r="42" spans="1:12" ht="15.75" thickBot="1" x14ac:dyDescent="0.3">
      <c r="A42" s="33" t="s">
        <v>32</v>
      </c>
      <c r="B42" s="36"/>
      <c r="C42" s="38"/>
      <c r="D42" s="40"/>
      <c r="E42" s="34"/>
      <c r="F42" s="35"/>
      <c r="G42" s="34"/>
      <c r="H42" s="36"/>
      <c r="I42" s="37"/>
      <c r="J42" s="36"/>
      <c r="K42" s="38"/>
    </row>
    <row r="43" spans="1:12" x14ac:dyDescent="0.25">
      <c r="A43" s="15" t="s">
        <v>27</v>
      </c>
      <c r="B43" s="16">
        <v>4.19847E-2</v>
      </c>
      <c r="C43" s="17">
        <v>0.2251908</v>
      </c>
      <c r="D43" s="16">
        <v>1.1450399999999999E-2</v>
      </c>
      <c r="E43" s="18">
        <v>5.3435099999999999E-2</v>
      </c>
      <c r="F43" s="17">
        <v>0.3091603</v>
      </c>
      <c r="G43" s="19">
        <v>8.3969500000000002E-2</v>
      </c>
      <c r="H43" s="16">
        <v>0.21755730000000001</v>
      </c>
      <c r="I43" s="18">
        <v>3.8167899999999998E-2</v>
      </c>
      <c r="J43" s="16">
        <v>0.12595419999999999</v>
      </c>
      <c r="K43" s="17">
        <v>0.14885499999999999</v>
      </c>
    </row>
    <row r="44" spans="1:12" x14ac:dyDescent="0.25">
      <c r="A44" s="5" t="s">
        <v>28</v>
      </c>
      <c r="B44" s="12">
        <v>3.4555000000000002E-2</v>
      </c>
      <c r="C44" s="20">
        <v>0.18534030000000001</v>
      </c>
      <c r="D44" s="21">
        <v>6.2826999999999996E-3</v>
      </c>
      <c r="E44" s="22">
        <v>2.9319399999999999E-2</v>
      </c>
      <c r="F44" s="20">
        <v>0.16963349999999999</v>
      </c>
      <c r="G44" s="6">
        <v>0.13821990000000001</v>
      </c>
      <c r="H44" s="21">
        <v>0.17905760000000001</v>
      </c>
      <c r="I44" s="22">
        <v>3.14136E-2</v>
      </c>
      <c r="J44" s="21">
        <v>0.1036649</v>
      </c>
      <c r="K44" s="20">
        <v>0.1225131</v>
      </c>
    </row>
    <row r="45" spans="1:12" x14ac:dyDescent="0.25">
      <c r="A45" s="11" t="s">
        <v>30</v>
      </c>
      <c r="B45" s="23">
        <f>B44*'[1]5DEI'!$L$16</f>
        <v>4.1984774215000006E-3</v>
      </c>
      <c r="C45" s="24">
        <f>C44*'[1]5DEI'!$L$16</f>
        <v>2.2519087392390003E-2</v>
      </c>
      <c r="D45" s="23">
        <f>D44*'[1]5DEI'!$L$16</f>
        <v>7.6335621751E-4</v>
      </c>
      <c r="E45" s="25">
        <f>E44*'[1]5DEI'!$L$16</f>
        <v>3.56234521522E-3</v>
      </c>
      <c r="F45" s="24">
        <f>F44*'[1]5DEI'!$L$16</f>
        <v>2.0610690773549999E-2</v>
      </c>
      <c r="G45" s="25">
        <f>G44*'[1]5DEI'!$L$16</f>
        <v>1.6793897535870003E-2</v>
      </c>
      <c r="H45" s="23">
        <f>H44*'[1]5DEI'!$L$16</f>
        <v>2.1755731174880003E-2</v>
      </c>
      <c r="I45" s="25">
        <f>I44*'[1]5DEI'!$L$16</f>
        <v>3.81679323768E-3</v>
      </c>
      <c r="J45" s="23">
        <f>J44*'[1]5DEI'!$L$16</f>
        <v>1.2595420114370001E-2</v>
      </c>
      <c r="K45" s="24">
        <f>K44*'[1]5DEI'!$L$16</f>
        <v>1.488550091703E-2</v>
      </c>
    </row>
    <row r="46" spans="1:12" ht="15.75" thickBot="1" x14ac:dyDescent="0.3">
      <c r="A46" s="7" t="s">
        <v>29</v>
      </c>
      <c r="B46" s="120">
        <f>SUM(B44:C44)</f>
        <v>0.21989530000000002</v>
      </c>
      <c r="C46" s="121"/>
      <c r="D46" s="120">
        <f>SUM(D44:F44)</f>
        <v>0.20523559999999999</v>
      </c>
      <c r="E46" s="122"/>
      <c r="F46" s="121"/>
      <c r="G46" s="45">
        <f>SUM(G44:G44)</f>
        <v>0.13821990000000001</v>
      </c>
      <c r="H46" s="120">
        <f>SUM(H44:I44)</f>
        <v>0.21047120000000002</v>
      </c>
      <c r="I46" s="122"/>
      <c r="J46" s="120">
        <f>SUM(J44:K44)</f>
        <v>0.22617799999999999</v>
      </c>
      <c r="K46" s="121"/>
    </row>
  </sheetData>
  <mergeCells count="42">
    <mergeCell ref="B41:C41"/>
    <mergeCell ref="D41:F41"/>
    <mergeCell ref="H41:I41"/>
    <mergeCell ref="J41:K41"/>
    <mergeCell ref="B46:C46"/>
    <mergeCell ref="D46:F46"/>
    <mergeCell ref="H46:I46"/>
    <mergeCell ref="J46:K46"/>
    <mergeCell ref="J35:K35"/>
    <mergeCell ref="B26:C26"/>
    <mergeCell ref="D26:F26"/>
    <mergeCell ref="H26:I26"/>
    <mergeCell ref="J26:K26"/>
    <mergeCell ref="B31:C31"/>
    <mergeCell ref="D31:F31"/>
    <mergeCell ref="H31:I31"/>
    <mergeCell ref="J31:K31"/>
    <mergeCell ref="A34:G34"/>
    <mergeCell ref="A35:A36"/>
    <mergeCell ref="B35:C35"/>
    <mergeCell ref="D35:F35"/>
    <mergeCell ref="H35:I35"/>
    <mergeCell ref="J20:K20"/>
    <mergeCell ref="B11:C11"/>
    <mergeCell ref="D11:F11"/>
    <mergeCell ref="H11:I11"/>
    <mergeCell ref="J11:K11"/>
    <mergeCell ref="B16:C16"/>
    <mergeCell ref="D16:F16"/>
    <mergeCell ref="H16:I16"/>
    <mergeCell ref="J16:K16"/>
    <mergeCell ref="A19:G19"/>
    <mergeCell ref="A20:A21"/>
    <mergeCell ref="B20:C20"/>
    <mergeCell ref="D20:F20"/>
    <mergeCell ref="H20:I20"/>
    <mergeCell ref="J5:K5"/>
    <mergeCell ref="A4:G4"/>
    <mergeCell ref="A5:A6"/>
    <mergeCell ref="B5:C5"/>
    <mergeCell ref="D5:F5"/>
    <mergeCell ref="H5:I5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WEAI</vt:lpstr>
      <vt:lpstr>5DE Decomposition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Vaz</dc:creator>
  <cp:lastModifiedBy>Malapit, Hazel (IFPRI)</cp:lastModifiedBy>
  <dcterms:created xsi:type="dcterms:W3CDTF">2012-06-18T13:23:48Z</dcterms:created>
  <dcterms:modified xsi:type="dcterms:W3CDTF">2012-11-02T18:29:15Z</dcterms:modified>
</cp:coreProperties>
</file>